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4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US\Desktop\Darbas\KAUNO ITVP\ITI ATASKAITA UŽ 2020 M\"/>
    </mc:Choice>
  </mc:AlternateContent>
  <bookViews>
    <workbookView xWindow="0" yWindow="0" windowWidth="23040" windowHeight="9192"/>
  </bookViews>
  <sheets>
    <sheet name="Lapas1" sheetId="1" r:id="rId1"/>
  </sheets>
  <definedNames>
    <definedName name="_xlnm._FilterDatabase" localSheetId="0" hidden="1">Lapas1!$A$27:$R$74</definedName>
    <definedName name="Z_1D381244_AA31_427F_93D8_47BC266CDF71_.wvu.FilterData" localSheetId="0" hidden="1">Lapas1!$A$27:$R$74</definedName>
    <definedName name="Z_3933E316_6ED5_4C04_83B1_EF09719C2D5D_.wvu.FilterData" localSheetId="0" hidden="1">Lapas1!$A$27:$R$74</definedName>
  </definedNames>
  <calcPr calcId="162913"/>
  <customWorkbookViews>
    <customWorkbookView name="Windows User - Personal View" guid="{1D381244-AA31-427F-93D8-47BC266CDF71}" mergeInterval="0" personalView="1" maximized="1" xWindow="-9" yWindow="-9" windowWidth="1938" windowHeight="1048" activeSheetId="1"/>
    <customWorkbookView name="rpdkau06 - Individuali peržiūra" guid="{3933E316-6ED5-4C04-83B1-EF09719C2D5D}" mergeInterval="0" personalView="1" xWindow="778" yWindow="28" windowWidth="1363" windowHeight="999"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F52" i="1"/>
  <c r="E52" i="1"/>
  <c r="G51" i="1"/>
  <c r="F51" i="1"/>
  <c r="E51" i="1"/>
  <c r="G50" i="1"/>
  <c r="F50" i="1"/>
  <c r="E50" i="1"/>
  <c r="G47" i="1"/>
  <c r="F47" i="1"/>
  <c r="E47" i="1"/>
  <c r="G31" i="1"/>
  <c r="G33" i="1"/>
  <c r="F33" i="1"/>
  <c r="F32" i="1"/>
  <c r="G32" i="1"/>
  <c r="G39" i="1"/>
  <c r="F39" i="1"/>
  <c r="E39" i="1"/>
  <c r="F31" i="1"/>
  <c r="E32" i="1"/>
  <c r="E33" i="1"/>
  <c r="E31" i="1"/>
  <c r="M30" i="1"/>
  <c r="O67" i="1" l="1"/>
  <c r="L67" i="1"/>
  <c r="O53" i="1" l="1"/>
  <c r="L40" i="1"/>
  <c r="O40" i="1"/>
  <c r="L35" i="1"/>
  <c r="O35" i="1"/>
  <c r="L36" i="1"/>
  <c r="O36" i="1"/>
  <c r="L37" i="1"/>
  <c r="O37" i="1"/>
  <c r="O34" i="1" l="1"/>
  <c r="O38" i="1"/>
  <c r="Q30" i="1" l="1"/>
  <c r="P30" i="1"/>
  <c r="O30" i="1" s="1"/>
  <c r="N30" i="1"/>
  <c r="L30" i="1" s="1"/>
  <c r="L38" i="1"/>
  <c r="L63" i="1" l="1"/>
  <c r="O65" i="1" l="1"/>
  <c r="L65" i="1"/>
  <c r="O61" i="1"/>
  <c r="L61" i="1"/>
  <c r="O59" i="1"/>
  <c r="L59" i="1"/>
  <c r="O57" i="1"/>
  <c r="L57" i="1"/>
  <c r="O55" i="1"/>
  <c r="L55" i="1"/>
  <c r="L53" i="1"/>
  <c r="L34" i="1"/>
</calcChain>
</file>

<file path=xl/sharedStrings.xml><?xml version="1.0" encoding="utf-8"?>
<sst xmlns="http://schemas.openxmlformats.org/spreadsheetml/2006/main" count="214" uniqueCount="147">
  <si>
    <t>Integruotų teritorijų vystymo programų 
rengimo ir įgyvendinimo gairių 4 priedas</t>
  </si>
  <si>
    <t>(įrašomas programos pavadinimas)</t>
  </si>
  <si>
    <t xml:space="preserve"> ĮGYVENDINIMO ATASKAITA</t>
  </si>
  <si>
    <t>(įrašoma programos parengimo data, registracijos numeris)</t>
  </si>
  <si>
    <t>1 lentelė. Programos SSGG lentelėje nurodytų veiksnių pokyčių įvertinimas</t>
  </si>
  <si>
    <t>Veiksniai*</t>
  </si>
  <si>
    <t>Veiksnių pokyčių vertinimas**</t>
  </si>
  <si>
    <t>Stiprybės</t>
  </si>
  <si>
    <t>1.</t>
  </si>
  <si>
    <t>Silpnybės</t>
  </si>
  <si>
    <t>Galimybės</t>
  </si>
  <si>
    <t>Grėsmės</t>
  </si>
  <si>
    <t>* Nurodomos programos  SSGG lentelėje nustatytos ir programos įgyvendinimo metu naujai paaiškėjusios stiprybės, silpnybės (problemos), galimybės ir grėsmės;</t>
  </si>
  <si>
    <r>
      <t>** Įvertinami veiksnių pokyčiai per ataskaitinius metus ir per laikotarpį nuo programos įgyvendinimo pradžios (nurodoma, ar pasikeitė programoje identifikuotos stiprybės, silpnybės, galimybės ir grėsmės, ar atsirado naujų, programoje nevertintų</t>
    </r>
    <r>
      <rPr>
        <i/>
        <sz val="9"/>
        <color rgb="FFFF0000"/>
        <rFont val="Times New Roman"/>
        <family val="1"/>
        <charset val="186"/>
      </rPr>
      <t>,</t>
    </r>
    <r>
      <rPr>
        <i/>
        <sz val="9"/>
        <color theme="1"/>
        <rFont val="Times New Roman"/>
        <family val="1"/>
      </rPr>
      <t>tikslinės teritorijos vystymui svarbių veiksnių).</t>
    </r>
  </si>
  <si>
    <t>2 lentelė. Programos įgyvendinimo pažanga nuo programos įgyvendinimo pradžios</t>
  </si>
  <si>
    <t>Nr.</t>
  </si>
  <si>
    <t>Tikslo / uždavinio / priemonės / veiksmo pavadinimai*</t>
  </si>
  <si>
    <t>Programos įgyvendinimo rodikliai**</t>
  </si>
  <si>
    <t>Programos įgyvendinimo veiksmai</t>
  </si>
  <si>
    <t>Priemonei / veiksmui įgyvendinti programoje numatytas lėšų poreikis (Eur)</t>
  </si>
  <si>
    <t>Priemonei / veiksmui įgyvendinti panaudotos lėšos   (Eur)</t>
  </si>
  <si>
    <t>Papildoma informacija, paaiškinimai</t>
  </si>
  <si>
    <t>Kodas</t>
  </si>
  <si>
    <t>Pavadinimas, mato vnt.</t>
  </si>
  <si>
    <t>Suplanuota 2023 m. pasiekti  reikšmė***</t>
  </si>
  <si>
    <t xml:space="preserve">Suplanuota iki ataskaitinių metų pabaigos pasiekti reikšmė**** </t>
  </si>
  <si>
    <t>Pasiekta  reikšmė</t>
  </si>
  <si>
    <t>Programoje suplanuota veiksmo pradžia</t>
  </si>
  <si>
    <t>Programoje suplanuota veiksmo pabaiga</t>
  </si>
  <si>
    <t>Veiksmo įgyvendinimo būklė*****</t>
  </si>
  <si>
    <t>Veiksmą atitinkančio projekto Nr.******</t>
  </si>
  <si>
    <t xml:space="preserve">Iš viso </t>
  </si>
  <si>
    <t>Planuojamas skirti finansavimas (iš valstybės biudžeto, ES fondų ir kitos tarptautinės finansinės paramos lėšų)</t>
  </si>
  <si>
    <t>Planuojamos skirti veiksmo vykdytojo  ir partnerio (-ių) lėšos</t>
  </si>
  <si>
    <t>Išmokėtas finansavimas (iš valstybės biudžeto, ES fondų ir kitos tarptautinės finansinės paramos lėšų)</t>
  </si>
  <si>
    <t>Išmokėtos veiksmo vykdytojo  ir partnerio (-ių) lėšos</t>
  </si>
  <si>
    <t>1-E</t>
  </si>
  <si>
    <t>1.1.</t>
  </si>
  <si>
    <t>1-R-1</t>
  </si>
  <si>
    <t>1.1.1.</t>
  </si>
  <si>
    <t>Priemonė:</t>
  </si>
  <si>
    <t>1-1-P-1</t>
  </si>
  <si>
    <t>Sukurtos arba atnaujintos atviros erdvės miestų vietovėse, m2</t>
  </si>
  <si>
    <t>1-1-P-2</t>
  </si>
  <si>
    <t>Pastatyti arba atnaujinti viešieji arba komerciniai pastatai miestų vietovėse, m2</t>
  </si>
  <si>
    <t>1-1-P-3</t>
  </si>
  <si>
    <t>1-1-P-4</t>
  </si>
  <si>
    <t>Modernizuoti kultūros infrastruktūros objektai, vnt.</t>
  </si>
  <si>
    <t>1-1-P-5</t>
  </si>
  <si>
    <t>Įgyvendinamas projektas</t>
  </si>
  <si>
    <t>Baigtas įgyvendinti</t>
  </si>
  <si>
    <t>1.2.</t>
  </si>
  <si>
    <t>1-R-2</t>
  </si>
  <si>
    <t>1.2.1.</t>
  </si>
  <si>
    <t>1-2-P-1</t>
  </si>
  <si>
    <t>1-2-P-2</t>
  </si>
  <si>
    <t>1-2-P-3</t>
  </si>
  <si>
    <t>1-2-P-4</t>
  </si>
  <si>
    <t>1-2-P-5</t>
  </si>
  <si>
    <t>1-2-P-6</t>
  </si>
  <si>
    <t>Bendras rekonstruotų arba atnaujintų kelių ilgis, km</t>
  </si>
  <si>
    <t>04.5.1-TID-R-516-21-0004</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</si>
  <si>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</si>
  <si>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</si>
  <si>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</si>
  <si>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</si>
  <si>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</si>
  <si>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</si>
  <si>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t xml:space="preserve">Iš viso: </t>
  </si>
  <si>
    <t>Nuo patvirtintos pagrindinės programos veiksmai nesikeitė.</t>
  </si>
  <si>
    <t>2015 m. rugsėjo 9 d. Nr. 1V-709</t>
  </si>
  <si>
    <t>Tikslas: Padidinti gyventojų verslumą ir užimtumą, kuriant ir išlaikant darbo vietas, didinant verslo įvairovę ir darbo vietų pasiekiamumą</t>
  </si>
  <si>
    <t>Užimtųjų ir darbingo amžiaus gyventojų santykis Kauno regione (be Kauno miesto savivaldybės), proc.</t>
  </si>
  <si>
    <t>Materialinės investicijos 1 gyventojui Kauno regione (be Kauno miesto savivaldybės), tūkst. Eur</t>
  </si>
  <si>
    <t>Uždavinys: Pritraukti investicijas, pertvarkant pagrindines miestų viešąsias erdves ir aktyvinant miestų traukos centrus</t>
  </si>
  <si>
    <t>Projektų, kuriuos visiškai ar iš dalies įgyvendina socialiniai partneriai ar NVO, skaičius, vnt.</t>
  </si>
  <si>
    <t>Subsidijas gavusių įmonių skaičius, vnt.</t>
  </si>
  <si>
    <t xml:space="preserve">Viešųjų materialinių ir (ar) nematerialinių investicijų (ES, valstybės, savivaldybių biudžetų ir kitų viešųjų lėšų) lėšomis numatomos įgyvendinti priemonės (kurios programos veiksmų plane bus detalizuotos iki veiksmų) </t>
  </si>
  <si>
    <t>1.1.2.</t>
  </si>
  <si>
    <t>Priemonės, siūlomos įgyvendinti per bendruomenės inicijuotos vietos plėtros iniciatyvą</t>
  </si>
  <si>
    <t>1.1.3.</t>
  </si>
  <si>
    <t>Priemonės, siūlomos įgyvendinti per konkurso būdu atrenkamus veiksmus</t>
  </si>
  <si>
    <t>Uždavinys:  Gerinti darbo jėgos judėjimo galimybes, nedidinant neigiamo poveikio aplinkai</t>
  </si>
  <si>
    <t>Gyventojų, kuriems pagerėjo susisiekimo sąlygos, dalis nuo tikslinių teritorijų bendro gyventojų skaičiaus, proc.</t>
  </si>
  <si>
    <t>Viešųjų materialinių ir (ar) nematerialinių investicijų (ES, valstybės, savivaldybių biudžetų ir kitų viešųjų lėšų) lėšomis numatomos įgyvendinti priemonės (kurios programos veiksmų plane bus detalizuotos iki veiksmų)</t>
  </si>
  <si>
    <t>Parengti darnaus judumo mieste planai, vnt.</t>
  </si>
  <si>
    <t>Įgyvendintos darnaus judumo priemonės, skaičius</t>
  </si>
  <si>
    <t>Įrengtų naujų pėsčiųjų takų ir (ar) trasų ilgis, km</t>
  </si>
  <si>
    <t xml:space="preserve">Įdiegtos saugų eismą gerinančios ir aplinkosaugos priemonės, vnt.   </t>
  </si>
  <si>
    <t>Rekonstruotų dviračių ir / ar pėsčiųjų takų ir / ar trasų ilgis, km</t>
  </si>
  <si>
    <t>1.1.9v</t>
  </si>
  <si>
    <t>Veiksmas:  Raseinių rajono kultūros centro Raseiniuose, Vytauto Didžiojo g. 10, rekonstravimas, infrastruktūros pritaikymas visuomenės poreikiams</t>
  </si>
  <si>
    <t>1.1.24v</t>
  </si>
  <si>
    <t>Veiksmas: Raseinių miesto autobusų stoties ir keleivių vežimo transporto infrastruktūros (automobilių stovėjimo ir autobusų sustojimo aikštelių, privažiuojamųjų kelių, pėsčiųjų takų) Vilniaus g. 87, Raseiniai, statyba ir modernizavimas</t>
  </si>
  <si>
    <t>1.1.25v</t>
  </si>
  <si>
    <t>Veiksmas: Raseinių miesto daugiabučių namų kiemų kompleksinis tvarkymas</t>
  </si>
  <si>
    <t>1.1.26v</t>
  </si>
  <si>
    <t>Veiksmas: Raseinių miesto V. Kudirkos g. kvartalo viešųjų erdvių ir gyvenamųjų vietų patrauklumo didinimas</t>
  </si>
  <si>
    <t>1.1.27v</t>
  </si>
  <si>
    <t>Veiksmas: Raseinių miesto centrinės dalies patrauklumo didinimas (rekonstruojant Vilniaus g. ir modernizuojant vietos bendruomenei svarbias viešąsias erdves</t>
  </si>
  <si>
    <t>1.1.28v</t>
  </si>
  <si>
    <t xml:space="preserve">Veiksmas: Raseinių miesto prekyvietės ir viešųjų erdvių modernizavimas (Vytauto Didžiojo g., Žemaitės g., V. Grybo g. ir Algirdo g.) </t>
  </si>
  <si>
    <t>1.2.12v</t>
  </si>
  <si>
    <t>Veiksmas: Raseinių miesto Partizanų g. rekonstravimas</t>
  </si>
  <si>
    <t>1.2.13v</t>
  </si>
  <si>
    <t>Veiksmas:  Raseinių miesto Aguonų g. rekonstravimas</t>
  </si>
  <si>
    <t>1.2.14v</t>
  </si>
  <si>
    <t>Veiksmas: Raseinių miesto Žemaičių g. rekonstravimas</t>
  </si>
  <si>
    <t>1.2.15v</t>
  </si>
  <si>
    <t>Veiksmas:  Raseinių miesto V. Kudirkos g. rekonstravimas</t>
  </si>
  <si>
    <t>1.2.16v</t>
  </si>
  <si>
    <t>Veiksmas: pėsčiųjų ir dviračių takų statyba Raseinių miesto Žvyryno g., Žibuoklių g. ir Maironio g. dalyse</t>
  </si>
  <si>
    <t>1.2.17v</t>
  </si>
  <si>
    <t xml:space="preserve">Veiksmas: Raseinių miesto Turgaus g. rekonstravimas </t>
  </si>
  <si>
    <t>1.2.18v</t>
  </si>
  <si>
    <t>Veiksmas:  Raseinių miesto Algirdo g. rekonstravimas</t>
  </si>
  <si>
    <t>1.2.22v</t>
  </si>
  <si>
    <t>Veiksmas: Raseinių miesto Turgaus g. rekonstravimas II etapas</t>
  </si>
  <si>
    <t>COVID-19</t>
  </si>
  <si>
    <t>Atsirado vienas naujas neįvertintas veiksnys, tai COVID-19, kuris turėjo įtakos vykdant projektus.</t>
  </si>
  <si>
    <t>Nr. 07.1.1-CPVA-R-305-21-0004</t>
  </si>
  <si>
    <t>2016 m. parengtas Investicinis projektas. 2016 m. pateiktas projektinis pasiūlymas. Projektas įtrauktas į Kauno regiono projektų sąrašą. 2017-08-24 pasirašyta rangos darbų sutartis. Finansavimo administravimo sutartis pasirašyta 2017-05-18. Įsigytos kėdės žiūrovams, koncertinės multimedijos įranga, koncertinė apšvietimo ir apšvietimo pakėlimo įranga, atliktas scenos dekoracijų keltuvų remontas, koncertinė garso įranga . Pradėti salės atnaujinimo bendrastatybiniai darbai, tačiau dėl rangovo bankroto nebaigti.  Projekto įgyvendinimo pabaiga numatyta, 2021-04-30, tačiau galutinis terminas bus nustatytas atrinkus rangovą, kadangi šiuo metu vyksta viešųjų pirkimų procedūros.Veiksmo įgyvendinimas prasitęsė dėl rangovo bankroto ir naujai atliekamų viešųjų pirkimų procedūrų.</t>
  </si>
  <si>
    <t>Savivaldybės prisidėjimas prie projekto, įskaitant tinkamas, bet nepadengiančias projekto finansavimą, iš viso 533634,30 Eur</t>
  </si>
  <si>
    <t>07.1.1-CPVA-R-905-21-0007</t>
  </si>
  <si>
    <t>07.1.1-CPVA-R-905-21-0005</t>
  </si>
  <si>
    <t>Savivaldybės prisidėjimas prie projekto, įskaitant tinkamas, bet nepadengiančias projekto finansavimą, iš viso 230283,95 Eur</t>
  </si>
  <si>
    <t>07.1.1-CPVA-R-905-21-0006</t>
  </si>
  <si>
    <t>Veiksmo įgyvendinimo pradžia 2017 m., pabaiga 2021 m. 2015 m. parengtas Investicinis projektas. 2016 m. pateiktas projektinis pasiūlymas. Projektas įtrauktas į Kauno regiono projektų sąrašą. Finansavimo administravimo sutartis pasirašyta 2017-04-11.  Sutvarkyta planuota Prabaudos parko dalis. Pasiektas įgyvendinimo rodiklis. Sukurtos arba atnaujintos atviros erdvės miestų vietovėse  12234 m2 Sutvarkyta Nepriklausomybės aikštė. Pasiektas įgyvendinimo rodiklis Sukurtos arba atnaujintos atviros erdvės miestų vietovėse  4660 m2. Baigti Vilniaus g. rekonstrukcijos darbai. Projekto įgyvendinimo pabaiga numatyta 2021-05-31 dėl Covid pandemijos. . Savivaldybės prisidėjimas prie projekto, įskaitant tinkamas, bet nepadengiančias projekto finansavimą, iš viso 533634,30 Eur. Įgyvendinimo rodiklisi bus užskaityti 2021 m.</t>
  </si>
  <si>
    <t>07.1.1-CPVA-R-905-21-0018</t>
  </si>
  <si>
    <t>Veiksmo įgyvendinimo pradžia 2018 m., pabaiga 2021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numatyta 2021-03-31 dėl Covid pandemijos. Savivaldybės prisidėjimas prie projekto,  įskaitant tinkamas, bet nepadengiančias projekto finansavimą, iš viso 328 052,62 Eur</t>
  </si>
  <si>
    <t>06.2.1-TID-R-511-21-0009</t>
  </si>
  <si>
    <t>Savivaldybės prisidėjimas prie projekto,  įskaitant tinkamas, bet nepadengiančias projekto finansavimą, iš viso 52095,13 Eur</t>
  </si>
  <si>
    <t>06.2.1-TID-R-511-21-0017</t>
  </si>
  <si>
    <t>Savivaldybės prisidėjimas prie projekto, įskaitant tinkamas, bet nepadengiančias projekto finansavimą, iš viso 28555,90  Eur</t>
  </si>
  <si>
    <t>06.2.1-TID-R-511-21-0019</t>
  </si>
  <si>
    <t>Savivaldybės prisidėjimas prie projekto,  įskaitant tinkamas, bet nepadengiančias projekto finansavimą, iš viso 54154,31 Eur</t>
  </si>
  <si>
    <t>06.2.1-TID-R-511-21</t>
  </si>
  <si>
    <t>Savivaldybės prisidėjimas prie projekto,   įskaitant tinkamas, bet nepadengiančias projekto finansavimą, iš viso 89882,57 Eur</t>
  </si>
  <si>
    <t>Veiksmo įgyvendinimo pradžia 2020 m., pabaiga 2021 m. 2016 m. pateiktas projektinis pasiūlymas. Projektas įtrauktas į Kauno regiono projektų sąrašą. Paraiška pateikta įgyvendinančiąjai institucijai 2019-11-29. Projekto įgyvendinimo pabaiga 2021-04-30.Savivaldybės prisidėjimas prie projekto,  įskaitant tinkamas, bet nepadengiančias projekto finansavimą, iš viso 58139,43 Eur</t>
  </si>
  <si>
    <t>06.2.1-TID-R-511-21-0027</t>
  </si>
  <si>
    <t>06.2.1-TID-R-511-21-0013</t>
  </si>
  <si>
    <t>Savivaldybės prisidėjimas prie projekto,   įskaitant tinkamas, bet nepadengiančias projekto finansavimą, iš viso 21021,57 Eur</t>
  </si>
  <si>
    <t>Savivaldybės prisidėjimas prie projekto,  įskaitant tinkamas, bet nepadengiančias projekto finansavimą, iš viso 61402,10  Eur</t>
  </si>
  <si>
    <t>06.2.1-TID-R-511-21-0014 </t>
  </si>
  <si>
    <t xml:space="preserve">Gatvės rekonstrukcijos darbai atlikti. Projekto įgyvendinimo pabaiga dėl Covid pandemijos nukelta į 2021-03-31. </t>
  </si>
  <si>
    <t>Kauno regiono integruota teritorijų vystymo programa (Raseinių miesto integruotos teritorijų vystymo programos veiksmai)</t>
  </si>
  <si>
    <t>Įdiegtos saugų eismą gerinančios ir aplinkosaugos priemonės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</si>
</sst>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sz val="10"/>
      <name val="Arial"/>
      <family val="2"/>
      <charset val="186"/>
    </font>
    <font>
      <i/>
      <sz val="9"/>
      <name val="Times New Roman"/>
      <family val="1"/>
    </font>
    <font>
      <sz val="12"/>
      <color theme="1"/>
      <name val="Times New Roman"/>
      <family val="1"/>
    </font>
    <font>
      <i/>
      <sz val="11"/>
      <color theme="1"/>
      <name val="Calibri"/>
      <family val="2"/>
      <scheme val="minor"/>
    </font>
    <font>
      <b/>
      <sz val="9"/>
      <name val="Times New Roman"/>
      <family val="1"/>
    </font>
    <font>
      <b/>
      <sz val="9"/>
      <color theme="1"/>
      <name val="Times New Roman"/>
      <family val="1"/>
    </font>
    <font>
      <sz val="9"/>
      <name val="Times New Roman"/>
      <family val="1"/>
    </font>
    <font>
      <sz val="9"/>
      <color theme="1"/>
      <name val="Times New Roman"/>
      <family val="1"/>
    </font>
    <font>
      <i/>
      <sz val="9"/>
      <color theme="1"/>
      <name val="Times New Roman"/>
      <family val="1"/>
    </font>
    <font>
      <i/>
      <sz val="9"/>
      <color rgb="FFFF0000"/>
      <name val="Times New Roman"/>
      <family val="1"/>
      <charset val="186"/>
    </font>
    <font>
      <sz val="11"/>
      <color rgb="FFFF0000"/>
      <name val="Calibri"/>
      <family val="2"/>
      <charset val="186"/>
      <scheme val="minor"/>
    </font>
    <font>
      <sz val="9"/>
      <color rgb="FFFF0000"/>
      <name val="Times New Roman"/>
      <family val="1"/>
    </font>
    <font>
      <i/>
      <sz val="9"/>
      <color rgb="FFFF0000"/>
      <name val="Times New Roman"/>
      <family val="1"/>
    </font>
    <font>
      <sz val="9"/>
      <name val="Times New Roman"/>
      <family val="1"/>
      <charset val="186"/>
    </font>
    <font>
      <sz val="9"/>
      <color rgb="FF00000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cellStyleXfs>
  <cellXfs count="94">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4" fillId="0" borderId="0" xfId="0" applyFont="1" applyAlignment="1"/>
    <xf numFmtId="0" fontId="9" fillId="0" borderId="0" xfId="0" applyFont="1" applyBorder="1" applyAlignment="1">
      <alignment horizontal="left" vertical="top" wrapText="1"/>
    </xf>
    <xf numFmtId="0" fontId="10" fillId="0" borderId="1" xfId="1" applyFont="1" applyFill="1" applyBorder="1" applyAlignment="1">
      <alignment horizontal="center" vertical="center" wrapText="1"/>
    </xf>
    <xf numFmtId="0" fontId="12" fillId="2" borderId="2" xfId="0" applyFont="1" applyFill="1" applyBorder="1" applyAlignment="1">
      <alignment vertical="center" wrapText="1"/>
    </xf>
    <xf numFmtId="0" fontId="10" fillId="2" borderId="2" xfId="0" applyFont="1" applyFill="1" applyBorder="1" applyAlignment="1">
      <alignment vertical="center" wrapText="1"/>
    </xf>
    <xf numFmtId="0" fontId="1" fillId="0" borderId="0" xfId="0" applyFont="1" applyAlignment="1">
      <alignment wrapText="1"/>
    </xf>
    <xf numFmtId="0" fontId="8" fillId="0" borderId="0" xfId="0" applyFont="1" applyAlignment="1">
      <alignment horizontal="right" wrapText="1"/>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Alignment="1">
      <alignment vertical="center"/>
    </xf>
    <xf numFmtId="0" fontId="5" fillId="0" borderId="0" xfId="0" applyFont="1" applyFill="1" applyAlignment="1">
      <alignment vertical="center"/>
    </xf>
    <xf numFmtId="0" fontId="1" fillId="0" borderId="0" xfId="0" applyFont="1" applyFill="1"/>
    <xf numFmtId="0" fontId="0" fillId="0" borderId="0" xfId="0" applyFill="1"/>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0" applyFont="1" applyFill="1" applyBorder="1" applyAlignment="1">
      <alignment vertical="top" wrapText="1"/>
    </xf>
    <xf numFmtId="2" fontId="12" fillId="2" borderId="2" xfId="0" applyNumberFormat="1" applyFont="1" applyFill="1" applyBorder="1" applyAlignment="1">
      <alignment vertical="center" wrapText="1"/>
    </xf>
    <xf numFmtId="0" fontId="7" fillId="2" borderId="2" xfId="0" applyFont="1" applyFill="1" applyBorder="1" applyAlignment="1">
      <alignment horizontal="left" vertical="top" wrapText="1"/>
    </xf>
    <xf numFmtId="4" fontId="12" fillId="2" borderId="2" xfId="0" applyNumberFormat="1" applyFont="1" applyFill="1" applyBorder="1" applyAlignment="1">
      <alignment vertical="center" wrapText="1"/>
    </xf>
    <xf numFmtId="3" fontId="12" fillId="2" borderId="2" xfId="0" applyNumberFormat="1" applyFont="1" applyFill="1" applyBorder="1" applyAlignment="1">
      <alignment vertical="center" wrapText="1"/>
    </xf>
    <xf numFmtId="0" fontId="17" fillId="2" borderId="2" xfId="0" applyFont="1" applyFill="1" applyBorder="1" applyAlignment="1">
      <alignment vertical="center" wrapText="1"/>
    </xf>
    <xf numFmtId="0" fontId="18" fillId="2" borderId="2" xfId="0" applyFont="1" applyFill="1" applyBorder="1" applyAlignment="1">
      <alignment horizontal="left" vertical="top" wrapText="1"/>
    </xf>
    <xf numFmtId="0" fontId="16" fillId="0" borderId="0" xfId="0" applyFont="1"/>
    <xf numFmtId="0" fontId="12" fillId="2" borderId="2" xfId="0" applyFont="1" applyFill="1" applyBorder="1" applyAlignment="1">
      <alignment wrapText="1"/>
    </xf>
    <xf numFmtId="0" fontId="19" fillId="2" borderId="2" xfId="0" applyFont="1" applyFill="1" applyBorder="1" applyAlignment="1">
      <alignment horizontal="left" vertical="top" wrapText="1"/>
    </xf>
    <xf numFmtId="0" fontId="3" fillId="3" borderId="12" xfId="0" applyFont="1" applyFill="1" applyBorder="1" applyAlignment="1"/>
    <xf numFmtId="0" fontId="3" fillId="3" borderId="7" xfId="0" applyFont="1" applyFill="1" applyBorder="1" applyAlignment="1"/>
    <xf numFmtId="0" fontId="3" fillId="3" borderId="13" xfId="0" applyFont="1" applyFill="1" applyBorder="1" applyAlignment="1"/>
    <xf numFmtId="0" fontId="3" fillId="3" borderId="3" xfId="0" applyFont="1" applyFill="1" applyBorder="1" applyAlignment="1"/>
    <xf numFmtId="0" fontId="3" fillId="3" borderId="4" xfId="0" applyFont="1" applyFill="1" applyBorder="1" applyAlignment="1"/>
    <xf numFmtId="0" fontId="3" fillId="3" borderId="8" xfId="0" applyFont="1" applyFill="1" applyBorder="1" applyAlignment="1"/>
    <xf numFmtId="0" fontId="10" fillId="0" borderId="2" xfId="0" applyFont="1" applyFill="1" applyBorder="1" applyAlignment="1">
      <alignment vertical="center" wrapText="1"/>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19" fillId="0" borderId="0" xfId="0" applyFont="1" applyFill="1" applyAlignment="1">
      <alignment vertical="center" wrapText="1"/>
    </xf>
    <xf numFmtId="0" fontId="12" fillId="0" borderId="2" xfId="0" applyFont="1" applyFill="1" applyBorder="1" applyAlignment="1">
      <alignment vertical="top" wrapText="1"/>
    </xf>
    <xf numFmtId="0" fontId="12" fillId="0" borderId="1" xfId="0" applyFont="1" applyFill="1" applyBorder="1" applyAlignment="1">
      <alignment vertical="center" wrapText="1"/>
    </xf>
    <xf numFmtId="0" fontId="12" fillId="0" borderId="8" xfId="0" applyFont="1" applyFill="1" applyBorder="1" applyAlignment="1">
      <alignment vertical="center" wrapText="1"/>
    </xf>
    <xf numFmtId="0" fontId="12" fillId="0" borderId="5" xfId="0" applyFont="1" applyFill="1" applyBorder="1" applyAlignment="1">
      <alignment vertical="center" wrapText="1"/>
    </xf>
    <xf numFmtId="0" fontId="12" fillId="0" borderId="10" xfId="0" applyFont="1" applyFill="1" applyBorder="1" applyAlignment="1">
      <alignment vertical="center" wrapText="1"/>
    </xf>
    <xf numFmtId="0" fontId="12" fillId="0" borderId="11" xfId="0" applyFont="1" applyFill="1" applyBorder="1" applyAlignment="1">
      <alignment vertical="center" wrapText="1"/>
    </xf>
    <xf numFmtId="0" fontId="17" fillId="0" borderId="2" xfId="0" applyFont="1" applyFill="1" applyBorder="1" applyAlignment="1">
      <alignment vertical="center" wrapText="1"/>
    </xf>
    <xf numFmtId="0" fontId="17" fillId="0" borderId="8" xfId="0" applyFont="1" applyFill="1" applyBorder="1" applyAlignment="1">
      <alignment vertical="center" wrapText="1"/>
    </xf>
    <xf numFmtId="0" fontId="12" fillId="0" borderId="0" xfId="0" applyFont="1" applyFill="1" applyAlignment="1">
      <alignment vertical="center" wrapText="1"/>
    </xf>
    <xf numFmtId="0" fontId="8" fillId="0" borderId="3" xfId="0" applyFont="1" applyBorder="1" applyAlignment="1">
      <alignment horizontal="left"/>
    </xf>
    <xf numFmtId="0" fontId="8" fillId="0" borderId="4" xfId="0" applyFont="1" applyBorder="1" applyAlignment="1">
      <alignment horizontal="left"/>
    </xf>
    <xf numFmtId="0" fontId="8" fillId="0" borderId="8"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8" xfId="0" applyFont="1" applyBorder="1" applyAlignment="1">
      <alignment horizontal="left" wrapText="1"/>
    </xf>
    <xf numFmtId="0" fontId="5" fillId="0" borderId="6" xfId="0" applyFont="1" applyBorder="1" applyAlignment="1">
      <alignment horizontal="center" wrapText="1"/>
    </xf>
    <xf numFmtId="0" fontId="4" fillId="0" borderId="6" xfId="0" applyFont="1" applyBorder="1" applyAlignment="1">
      <alignment horizontal="center"/>
    </xf>
    <xf numFmtId="0" fontId="8" fillId="0" borderId="2"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8" xfId="0" applyFont="1" applyBorder="1" applyAlignment="1">
      <alignment horizontal="center"/>
    </xf>
    <xf numFmtId="0" fontId="7"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7" fillId="0" borderId="0" xfId="0" applyFont="1" applyBorder="1" applyAlignment="1">
      <alignment horizontal="center"/>
    </xf>
    <xf numFmtId="0" fontId="7" fillId="0" borderId="0" xfId="0" applyFont="1" applyBorder="1" applyAlignment="1">
      <alignment horizontal="center" vertical="center"/>
    </xf>
    <xf numFmtId="0" fontId="14" fillId="0" borderId="0" xfId="0" applyFont="1" applyFill="1" applyBorder="1" applyAlignment="1">
      <alignment horizontal="left" vertical="top" wrapText="1"/>
    </xf>
    <xf numFmtId="0" fontId="10" fillId="0" borderId="3" xfId="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8" xfId="0" applyFont="1" applyBorder="1" applyAlignment="1">
      <alignment horizontal="left" wrapText="1"/>
    </xf>
    <xf numFmtId="0" fontId="2" fillId="0" borderId="2" xfId="0" applyFont="1" applyBorder="1" applyAlignment="1">
      <alignment horizontal="center" vertical="center" wrapText="1"/>
    </xf>
    <xf numFmtId="0" fontId="14" fillId="0" borderId="7" xfId="0" applyFont="1" applyFill="1" applyBorder="1" applyAlignment="1">
      <alignment horizontal="left" vertical="top" wrapText="1"/>
    </xf>
    <xf numFmtId="0" fontId="11" fillId="0" borderId="2" xfId="0" applyFont="1" applyFill="1" applyBorder="1" applyAlignment="1">
      <alignment horizontal="center" vertical="center" wrapText="1"/>
    </xf>
    <xf numFmtId="0" fontId="4" fillId="0" borderId="0" xfId="0" applyFont="1" applyAlignment="1">
      <alignment horizontal="center"/>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14" fillId="0" borderId="0" xfId="0" applyFont="1" applyBorder="1" applyAlignment="1">
      <alignment horizontal="left" wrapText="1"/>
    </xf>
    <xf numFmtId="0" fontId="11" fillId="0" borderId="0" xfId="0" applyFont="1" applyBorder="1" applyAlignment="1">
      <alignment horizontal="left" wrapText="1"/>
    </xf>
    <xf numFmtId="3" fontId="12" fillId="2"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0" xfId="0" applyFont="1" applyFill="1" applyAlignment="1">
      <alignment horizontal="center" vertical="center"/>
    </xf>
  </cellXfs>
  <cellStyles count="2">
    <cellStyle name="Įprasta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usernames" Target="revisions/userNames.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8" Type="http://schemas.openxmlformats.org/officeDocument/2006/relationships/revisionLog" Target="revisionLog8.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20" Type="http://schemas.openxmlformats.org/officeDocument/2006/relationships/revisionLog" Target="revisionLog20.xml"/><Relationship Id="rId41" Type="http://schemas.openxmlformats.org/officeDocument/2006/relationships/revisionLog" Target="revisionLog4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C3F0F6A-9764-470E-A198-A224B1B8122C}" diskRevisions="1" revisionId="1226" version="38">
  <header guid="{6FF227E2-4AE9-40E1-B729-699FC1CD7DB4}" dateTime="2021-01-21T16:19:04" maxSheetId="2" userName="rpdkau06" r:id="rId1">
    <sheetIdMap count="1">
      <sheetId val="1"/>
    </sheetIdMap>
  </header>
  <header guid="{C8662828-95DD-4DF2-AFCD-C15D7198713C}" dateTime="2021-01-26T11:20:00" maxSheetId="2" userName="rpdkau06" r:id="rId2" minRId="1" maxRId="29">
    <sheetIdMap count="1">
      <sheetId val="1"/>
    </sheetIdMap>
  </header>
  <header guid="{75C5E536-1D4B-4E1E-B227-645F4CC59B0A}" dateTime="2021-01-26T12:17:51" maxSheetId="2" userName="rpdkau06" r:id="rId3" minRId="30" maxRId="378">
    <sheetIdMap count="1">
      <sheetId val="1"/>
    </sheetIdMap>
  </header>
  <header guid="{636A7FB2-885F-4006-80B6-EA32386EF7C6}" dateTime="2021-01-26T14:26:42" maxSheetId="2" userName="rpdkau06" r:id="rId4" minRId="380" maxRId="455">
    <sheetIdMap count="1">
      <sheetId val="1"/>
    </sheetIdMap>
  </header>
  <header guid="{888A040F-8D83-427B-BF8A-8E05605C5722}" dateTime="2021-01-26T14:51:08" maxSheetId="2" userName="rpdkau06" r:id="rId5" minRId="456" maxRId="566">
    <sheetIdMap count="1">
      <sheetId val="1"/>
    </sheetIdMap>
  </header>
  <header guid="{96AC5347-9512-4819-A50F-F4945BDA5E50}" dateTime="2021-02-01T12:03:59" maxSheetId="2" userName="rpdkau06" r:id="rId6" minRId="567" maxRId="667">
    <sheetIdMap count="1">
      <sheetId val="1"/>
    </sheetIdMap>
  </header>
  <header guid="{3DFEAEFF-58FB-46C0-9D99-2875FF6D53E2}" dateTime="2021-02-01T12:15:20" maxSheetId="2" userName="rpdkau06" r:id="rId7" minRId="668" maxRId="708">
    <sheetIdMap count="1">
      <sheetId val="1"/>
    </sheetIdMap>
  </header>
  <header guid="{A10BAD54-7233-4D50-9861-8BC7D4744BFC}" dateTime="2021-02-01T14:03:59" maxSheetId="2" userName="rpdkau06" r:id="rId8" minRId="709" maxRId="836">
    <sheetIdMap count="1">
      <sheetId val="1"/>
    </sheetIdMap>
  </header>
  <header guid="{3B94E0AC-8E4D-4B4B-AC37-F48C539A20A5}" dateTime="2021-02-01T15:59:56" maxSheetId="2" userName="rpdkau06" r:id="rId9" minRId="837">
    <sheetIdMap count="1">
      <sheetId val="1"/>
    </sheetIdMap>
  </header>
  <header guid="{E85D0146-A41B-4ADB-A6CF-0003C7D2D03B}" dateTime="2021-02-05T11:07:36" maxSheetId="2" userName="Windows User" r:id="rId10">
    <sheetIdMap count="1">
      <sheetId val="1"/>
    </sheetIdMap>
  </header>
  <header guid="{659235F4-856D-46D2-9CC8-07673450317C}" dateTime="2021-02-05T11:11:57" maxSheetId="2" userName="Windows User" r:id="rId11" minRId="839" maxRId="848">
    <sheetIdMap count="1">
      <sheetId val="1"/>
    </sheetIdMap>
  </header>
  <header guid="{E3376A5E-3B3D-42F9-A22C-A841C040E4B5}" dateTime="2021-02-05T11:20:54" maxSheetId="2" userName="Windows User" r:id="rId12" minRId="849" maxRId="853">
    <sheetIdMap count="1">
      <sheetId val="1"/>
    </sheetIdMap>
  </header>
  <header guid="{F06AE75B-F6CC-4A2D-BCAD-14E012224E42}" dateTime="2021-02-05T11:22:17" maxSheetId="2" userName="Windows User" r:id="rId13" minRId="855" maxRId="864">
    <sheetIdMap count="1">
      <sheetId val="1"/>
    </sheetIdMap>
  </header>
  <header guid="{66A4D531-66DF-45FF-973D-D4EB96E577AA}" dateTime="2021-02-05T11:23:02" maxSheetId="2" userName="Windows User" r:id="rId14" minRId="865" maxRId="866">
    <sheetIdMap count="1">
      <sheetId val="1"/>
    </sheetIdMap>
  </header>
  <header guid="{47FBAAF9-81BD-468A-913D-D190239414D7}" dateTime="2021-02-05T11:44:36" maxSheetId="2" userName="Windows User" r:id="rId15" minRId="867" maxRId="872">
    <sheetIdMap count="1">
      <sheetId val="1"/>
    </sheetIdMap>
  </header>
  <header guid="{485F1C93-63FA-4900-9B2E-9B9B28DED654}" dateTime="2021-02-05T11:50:10" maxSheetId="2" userName="Windows User" r:id="rId16" minRId="873" maxRId="884">
    <sheetIdMap count="1">
      <sheetId val="1"/>
    </sheetIdMap>
  </header>
  <header guid="{C166D315-D740-4D37-8993-FF06A59D40B7}" dateTime="2021-02-05T11:53:13" maxSheetId="2" userName="Windows User" r:id="rId17" minRId="885" maxRId="889">
    <sheetIdMap count="1">
      <sheetId val="1"/>
    </sheetIdMap>
  </header>
  <header guid="{4A8F84D6-283F-4EDA-9142-326A9A99CCDD}" dateTime="2021-02-05T11:56:38" maxSheetId="2" userName="Windows User" r:id="rId18" minRId="890" maxRId="892">
    <sheetIdMap count="1">
      <sheetId val="1"/>
    </sheetIdMap>
  </header>
  <header guid="{B50BD617-E825-4EA6-85EC-382F9256E0EC}" dateTime="2021-02-05T13:01:49" maxSheetId="2" userName="Windows User" r:id="rId19" minRId="893" maxRId="895">
    <sheetIdMap count="1">
      <sheetId val="1"/>
    </sheetIdMap>
  </header>
  <header guid="{A3765870-988D-4B43-88E8-BADE950DDF9A}" dateTime="2021-02-05T13:29:27" maxSheetId="2" userName="Windows User" r:id="rId20" minRId="896">
    <sheetIdMap count="1">
      <sheetId val="1"/>
    </sheetIdMap>
  </header>
  <header guid="{0C2B729B-D0D6-450C-A5DF-A66C7E410791}" dateTime="2021-02-05T13:40:16" maxSheetId="2" userName="Windows User" r:id="rId21" minRId="897" maxRId="899">
    <sheetIdMap count="1">
      <sheetId val="1"/>
    </sheetIdMap>
  </header>
  <header guid="{EB6E6897-F920-46B7-A11F-B6BD1D8E6E3F}" dateTime="2021-02-05T13:44:30" maxSheetId="2" userName="Windows User" r:id="rId22" minRId="900" maxRId="904">
    <sheetIdMap count="1">
      <sheetId val="1"/>
    </sheetIdMap>
  </header>
  <header guid="{4B80CF3E-1289-43F2-95FF-E86726F6AB56}" dateTime="2021-02-05T13:48:08" maxSheetId="2" userName="Windows User" r:id="rId23" minRId="905" maxRId="907">
    <sheetIdMap count="1">
      <sheetId val="1"/>
    </sheetIdMap>
  </header>
  <header guid="{1C14A780-F924-4B80-B8FB-CC98753C0E69}" dateTime="2021-02-05T13:50:34" maxSheetId="2" userName="Windows User" r:id="rId24" minRId="909" maxRId="918">
    <sheetIdMap count="1">
      <sheetId val="1"/>
    </sheetIdMap>
  </header>
  <header guid="{6BB8B9D8-351E-4EF2-8127-A7F4AB43CC66}" dateTime="2021-02-05T13:51:33" maxSheetId="2" userName="Windows User" r:id="rId25" minRId="919" maxRId="920">
    <sheetIdMap count="1">
      <sheetId val="1"/>
    </sheetIdMap>
  </header>
  <header guid="{7EEDF60C-C4D5-4D0A-9CA6-9486F9EA73A1}" dateTime="2021-02-05T14:00:48" maxSheetId="2" userName="Windows User" r:id="rId26" minRId="921" maxRId="923">
    <sheetIdMap count="1">
      <sheetId val="1"/>
    </sheetIdMap>
  </header>
  <header guid="{E4319928-9829-42B6-90B3-F579412BA645}" dateTime="2021-02-05T14:22:38" maxSheetId="2" userName="Windows User" r:id="rId27" minRId="925" maxRId="969">
    <sheetIdMap count="1">
      <sheetId val="1"/>
    </sheetIdMap>
  </header>
  <header guid="{54C09CE1-B673-4062-B0E2-0EF3B5986B3F}" dateTime="2021-02-05T14:27:35" maxSheetId="2" userName="Windows User" r:id="rId28" minRId="970" maxRId="976">
    <sheetIdMap count="1">
      <sheetId val="1"/>
    </sheetIdMap>
  </header>
  <header guid="{4BBB414A-55AF-4A4A-B357-44295FD8D155}" dateTime="2021-02-05T14:29:02" maxSheetId="2" userName="Windows User" r:id="rId29" minRId="977" maxRId="980">
    <sheetIdMap count="1">
      <sheetId val="1"/>
    </sheetIdMap>
  </header>
  <header guid="{B28C3B8D-E231-4467-966A-94BD09D29888}" dateTime="2021-02-05T14:46:16" maxSheetId="2" userName="Windows User" r:id="rId30" minRId="981" maxRId="1003">
    <sheetIdMap count="1">
      <sheetId val="1"/>
    </sheetIdMap>
  </header>
  <header guid="{DE7F28D7-9199-4796-AAF3-BC6C0130B3A2}" dateTime="2021-02-05T14:53:12" maxSheetId="2" userName="Windows User" r:id="rId31" minRId="1005" maxRId="1014">
    <sheetIdMap count="1">
      <sheetId val="1"/>
    </sheetIdMap>
  </header>
  <header guid="{236DD864-3F59-4668-9F24-739103F16DF2}" dateTime="2021-02-05T14:53:54" maxSheetId="2" userName="Windows User" r:id="rId32" minRId="1015" maxRId="1021">
    <sheetIdMap count="1">
      <sheetId val="1"/>
    </sheetIdMap>
  </header>
  <header guid="{2A8A61C1-98E0-4DD1-95F9-12CAB6E6803E}" dateTime="2021-02-05T14:54:42" maxSheetId="2" userName="Windows User" r:id="rId33" minRId="1022" maxRId="1023">
    <sheetIdMap count="1">
      <sheetId val="1"/>
    </sheetIdMap>
  </header>
  <header guid="{50787BA8-3619-4D81-8912-115BDCA4B1B9}" dateTime="2021-02-05T14:57:37" maxSheetId="2" userName="Windows User" r:id="rId34" minRId="1024" maxRId="1028">
    <sheetIdMap count="1">
      <sheetId val="1"/>
    </sheetIdMap>
  </header>
  <header guid="{69863533-5479-4612-80DB-AEBEF6BC5AF5}" dateTime="2021-02-05T15:35:42" maxSheetId="2" userName="Windows User" r:id="rId35" minRId="1029" maxRId="1072">
    <sheetIdMap count="1">
      <sheetId val="1"/>
    </sheetIdMap>
  </header>
  <header guid="{E2C1A4BF-7DD7-4585-8632-BE3AD0462A0E}" dateTime="2021-02-05T15:46:54" maxSheetId="2" userName="Windows User" r:id="rId36" minRId="1073" maxRId="1129">
    <sheetIdMap count="1">
      <sheetId val="1"/>
    </sheetIdMap>
  </header>
  <header guid="{0893D2AB-75C8-48F3-B2B5-631E3ABF1476}" dateTime="2021-02-05T15:56:48" maxSheetId="2" userName="Windows User" r:id="rId37" minRId="1130" maxRId="1143">
    <sheetIdMap count="1">
      <sheetId val="1"/>
    </sheetIdMap>
  </header>
  <header guid="{4E45B81F-820B-4786-87A1-CCD26F8E6427}" dateTime="2021-02-05T15:58:16" maxSheetId="2" userName="Windows User" r:id="rId38">
    <sheetIdMap count="1">
      <sheetId val="1"/>
    </sheetIdMap>
  </header>
  <header guid="{3FF3AF26-E6CF-4FF2-8E6B-39A986C93425}" dateTime="2021-04-19T17:15:48" maxSheetId="2" userName="Windows User" r:id="rId39" minRId="1145" maxRId="1157">
    <sheetIdMap count="1">
      <sheetId val="1"/>
    </sheetIdMap>
  </header>
  <header guid="{8E98A0A6-912D-4D47-9AF8-32DB337B96A6}" dateTime="2021-04-19T17:17:43" maxSheetId="2" userName="Windows User" r:id="rId40" minRId="1159" maxRId="1163">
    <sheetIdMap count="1">
      <sheetId val="1"/>
    </sheetIdMap>
  </header>
  <header guid="{26718DC8-B4B9-45E2-A467-B5AB89F60090}" dateTime="2021-04-19T17:20:03" maxSheetId="2" userName="Windows User" r:id="rId41" minRId="1164" maxRId="1197">
    <sheetIdMap count="1">
      <sheetId val="1"/>
    </sheetIdMap>
  </header>
  <header guid="{CABC1D45-C8C6-4EAD-9888-9E1AAD3A68AF}" dateTime="2021-04-19T17:20:53" maxSheetId="2" userName="Windows User" r:id="rId42" minRId="1199" maxRId="1204">
    <sheetIdMap count="1">
      <sheetId val="1"/>
    </sheetIdMap>
  </header>
  <header guid="{0B5D8772-BCBE-413D-8B0D-A7F0A6ACA407}" dateTime="2021-04-19T17:22:05" maxSheetId="2" userName="Windows User" r:id="rId43" minRId="1205" maxRId="1207">
    <sheetIdMap count="1">
      <sheetId val="1"/>
    </sheetIdMap>
  </header>
  <header guid="{973C4A65-729D-42C5-A975-56CB2D1E9468}" dateTime="2021-04-19T17:25:27" maxSheetId="2" userName="Windows User" r:id="rId44" minRId="1208" maxRId="1225">
    <sheetIdMap count="1">
      <sheetId val="1"/>
    </sheetIdMap>
  </header>
  <header guid="{00252CD4-0B4E-49A7-BC1D-2CBED6BE4178}" dateTime="2021-04-19T17:26:01" maxSheetId="2" userName="Windows User" r:id="rId45">
    <sheetIdMap count="1">
      <sheetId val="1"/>
    </sheetIdMap>
  </header>
  <header guid="{DC3F0F6A-9764-470E-A198-A224B1B8122C}" dateTime="2021-04-19T17:26:17" maxSheetId="2" userName="Windows User" r:id="rId46">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5">
    <dxf>
      <fill>
        <patternFill patternType="solid">
          <bgColor rgb="FFFFFF00"/>
        </patternFill>
      </fill>
    </dxf>
  </rfmt>
  <rfmt sheetId="1" sqref="B64">
    <dxf>
      <fill>
        <patternFill patternType="solid">
          <bgColor rgb="FFFFFF00"/>
        </patternFill>
      </fill>
    </dxf>
  </rfmt>
  <rfmt sheetId="1" sqref="B63">
    <dxf>
      <fill>
        <patternFill patternType="solid">
          <bgColor rgb="FFFFFF00"/>
        </patternFill>
      </fill>
    </dxf>
  </rfmt>
  <rfmt sheetId="1" sqref="B62">
    <dxf>
      <fill>
        <patternFill patternType="solid">
          <bgColor rgb="FFFFFF00"/>
        </patternFill>
      </fill>
    </dxf>
  </rfmt>
  <rfmt sheetId="1" sqref="B61">
    <dxf>
      <fill>
        <patternFill patternType="solid">
          <bgColor rgb="FFFFFF00"/>
        </patternFill>
      </fill>
    </dxf>
  </rfmt>
  <rdn rId="0" localSheetId="1" customView="1" name="Z_1D381244_AA31_427F_93D8_47BC266CDF71_.wvu.FilterData" hidden="1" oldHidden="1">
    <formula>Lapas1!$A$27:$R$110</formula>
  </rdn>
  <rcv guid="{1D381244-AA31-427F-93D8-47BC266CDF71}"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39" sId="1" ref="A66:XFD66" action="deleteRow">
    <undo index="0" exp="area" dr="Q34:Q66" r="Q30" sId="1"/>
    <undo index="0" exp="area" dr="P34:P66" r="P30" sId="1"/>
    <undo index="0" exp="area" dr="N34:N66" r="N30" sId="1"/>
    <undo index="0" exp="area" dr="M34:M66" r="M30" sId="1"/>
    <rfmt sheetId="1" xfDxf="1" sqref="A66:XFD66" start="0" length="0"/>
    <rcc rId="0" sId="1" dxf="1">
      <nc r="A66" t="inlineStr">
        <is>
          <t>1.1.29v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66" t="inlineStr">
        <is>
          <t>Veiksmas: Daugiabučių namų kvartalų kompleksinis atnaujinimas Kėdainių mieste (II etapas)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C66"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D66"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E66"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F66"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G66"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H66">
        <v>2019</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66">
        <v>2021</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J66"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66" start="0" length="0">
      <dxf>
        <font>
          <sz val="9"/>
          <color rgb="FFFF0000"/>
          <name val="Times New Roman"/>
          <scheme val="none"/>
        </font>
        <alignment vertical="center" wrapText="1" readingOrder="0"/>
        <border outline="0">
          <right style="thin">
            <color indexed="64"/>
          </right>
          <top style="thin">
            <color indexed="64"/>
          </top>
          <bottom style="thin">
            <color indexed="64"/>
          </bottom>
        </border>
      </dxf>
    </rfmt>
    <rcc rId="0" sId="1" dxf="1">
      <nc r="L66">
        <f>M66+N66</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66">
        <v>3536278.06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66">
        <v>1401339.19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66">
        <f>P66+Q66</f>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P66"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66"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66"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rc>
  <rfmt sheetId="1" sqref="B90">
    <dxf>
      <fill>
        <patternFill patternType="solid">
          <bgColor rgb="FFFFFF00"/>
        </patternFill>
      </fill>
    </dxf>
  </rfmt>
  <rfmt sheetId="1" sqref="B91">
    <dxf>
      <fill>
        <patternFill patternType="solid">
          <bgColor rgb="FFFFFF00"/>
        </patternFill>
      </fill>
    </dxf>
  </rfmt>
  <rfmt sheetId="1" sqref="B92">
    <dxf>
      <fill>
        <patternFill patternType="solid">
          <bgColor rgb="FFFFFF00"/>
        </patternFill>
      </fill>
    </dxf>
  </rfmt>
  <rfmt sheetId="1" sqref="B93">
    <dxf>
      <fill>
        <patternFill patternType="solid">
          <bgColor rgb="FFFFFF00"/>
        </patternFill>
      </fill>
    </dxf>
  </rfmt>
  <rfmt sheetId="1" sqref="B94">
    <dxf>
      <fill>
        <patternFill patternType="solid">
          <bgColor rgb="FFFFFF00"/>
        </patternFill>
      </fill>
    </dxf>
  </rfmt>
  <rfmt sheetId="1" sqref="B95">
    <dxf>
      <fill>
        <patternFill patternType="solid">
          <bgColor rgb="FFFFFF00"/>
        </patternFill>
      </fill>
    </dxf>
  </rfmt>
  <rfmt sheetId="1" sqref="B96">
    <dxf>
      <fill>
        <patternFill patternType="solid">
          <bgColor rgb="FFFFFF00"/>
        </patternFill>
      </fill>
    </dxf>
  </rfmt>
  <rfmt sheetId="1" sqref="B100">
    <dxf>
      <fill>
        <patternFill patternType="solid">
          <bgColor rgb="FFFFFF00"/>
        </patternFill>
      </fill>
    </dxf>
  </rfmt>
  <rrc rId="840" sId="1" ref="A101:XFD101" action="deleteRow">
    <rfmt sheetId="1" xfDxf="1" sqref="A101:XFD101" start="0" length="0"/>
    <rcc rId="0" sId="1" dxf="1">
      <nc r="A101" t="inlineStr">
        <is>
          <t>1.2.23v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101" t="inlineStr">
        <is>
          <t xml:space="preserve">Veiksmas:  Eismo saugumo priemonių diegimas Revuonos g. Prienų m. </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101" t="inlineStr">
        <is>
          <t>1-2-P-5</t>
        </is>
      </nc>
      <ndxf>
        <font>
          <sz val="9"/>
          <color auto="1"/>
          <name val="Times New Roman"/>
          <scheme val="none"/>
        </font>
        <alignment vertical="center" wrapText="1" readingOrder="0"/>
        <border outline="0">
          <left style="thin">
            <color indexed="64"/>
          </left>
          <top style="thin">
            <color indexed="64"/>
          </top>
          <bottom style="thin">
            <color indexed="64"/>
          </bottom>
        </border>
      </ndxf>
    </rcc>
    <rcc rId="0" sId="1" dxf="1">
      <nc r="D101" t="inlineStr">
        <is>
          <t xml:space="preserve">Įdiegtos saugų eismą gerinančios ir aplinkosaugos priemonės, vnt.   </t>
        </is>
      </nc>
      <ndxf>
        <font>
          <sz val="9"/>
          <color auto="1"/>
          <name val="Times New Roman"/>
          <scheme val="none"/>
        </font>
        <alignment vertical="center" wrapText="1" readingOrder="0"/>
        <border outline="0">
          <left style="thin">
            <color rgb="FF000000"/>
          </left>
          <right style="thin">
            <color rgb="FF000000"/>
          </right>
          <top style="thin">
            <color rgb="FF000000"/>
          </top>
          <bottom style="thin">
            <color rgb="FF000000"/>
          </bottom>
        </border>
      </ndxf>
    </rcc>
    <rcc rId="0" sId="1" dxf="1">
      <nc r="E101">
        <v>1</v>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F101">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101">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101">
        <v>2017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101">
        <v>2021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101" t="inlineStr">
        <is>
          <t>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101" t="inlineStr">
        <is>
          <t>06.2.1-TID-R-511-21-0021</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101">
        <f>SUM(M101:N101)</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101">
        <v>786402.68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101">
        <v>177393.32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101">
        <f>SUM(P101:Q101)</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101">
        <v>253992.35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101">
        <v>43924.37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101" t="inlineStr">
        <is>
          <t>Parengtas techninis projektas. Pateikta projekto paraiška. Pasirašyta finansavimo sutartis su CPVA. Parengti ir suderinti rangos darbų pirkimo dokumentai su CPVA. Su Lietuvos automobilių kelių direkcija pasirašyta bendradarbiavimo sutartis. Įsiryti rangos darbai. Darbų atlikta 25 proc. 2021 m. plaanuojama baigti projekto įgyvendinimą.</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841" sId="1" ref="A101:XFD101" action="deleteRow">
    <rfmt sheetId="1" xfDxf="1" sqref="A101:XFD101" start="0" length="0"/>
    <rcc rId="0" sId="1" dxf="1">
      <nc r="A101" t="inlineStr">
        <is>
          <t>1.2.24v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101" t="inlineStr">
        <is>
          <t xml:space="preserve">Veiksmas: Naujai nutiestos gatvės dalis Kėdainių mieste </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C101" start="0" length="0">
      <dxf>
        <font>
          <sz val="9"/>
          <color rgb="FFFF0000"/>
          <name val="Times New Roman"/>
          <scheme val="none"/>
        </font>
        <alignment vertical="center" wrapText="1" readingOrder="0"/>
        <border outline="0">
          <left style="thin">
            <color indexed="64"/>
          </left>
          <top style="thin">
            <color indexed="64"/>
          </top>
          <bottom style="thin">
            <color indexed="64"/>
          </bottom>
        </border>
      </dxf>
    </rfmt>
    <rfmt sheetId="1" sqref="D101" start="0" length="0">
      <dxf>
        <font>
          <sz val="9"/>
          <color rgb="FFFF0000"/>
          <name val="Times New Roman"/>
          <scheme val="none"/>
        </font>
        <alignment vertical="center" wrapText="1" readingOrder="0"/>
        <border outline="0">
          <left style="thin">
            <color rgb="FF000000"/>
          </left>
          <right style="thin">
            <color rgb="FF000000"/>
          </right>
          <top style="thin">
            <color rgb="FF000000"/>
          </top>
          <bottom style="thin">
            <color rgb="FF000000"/>
          </bottom>
        </border>
      </dxf>
    </rfmt>
    <rfmt sheetId="1" sqref="E101" start="0" length="0">
      <dxf>
        <font>
          <sz val="9"/>
          <color rgb="FFFF0000"/>
          <name val="Times New Roman"/>
          <scheme val="none"/>
        </font>
        <alignment vertical="center" wrapText="1" readingOrder="0"/>
        <border outline="0">
          <right style="thin">
            <color indexed="64"/>
          </right>
          <top style="thin">
            <color indexed="64"/>
          </top>
          <bottom style="thin">
            <color indexed="64"/>
          </bottom>
        </border>
      </dxf>
    </rfmt>
    <rfmt sheetId="1" sqref="F101"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G101"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H101">
        <v>2019</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101">
        <v>2023</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J101"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101" start="0" length="0">
      <dxf>
        <font>
          <sz val="9"/>
          <color rgb="FFFF0000"/>
          <name val="Times New Roman"/>
          <scheme val="none"/>
        </font>
        <alignment vertical="center" wrapText="1" readingOrder="0"/>
        <border outline="0">
          <right style="thin">
            <color indexed="64"/>
          </right>
          <top style="thin">
            <color indexed="64"/>
          </top>
          <bottom style="thin">
            <color indexed="64"/>
          </bottom>
        </border>
      </dxf>
    </rfmt>
    <rcc rId="0" sId="1" dxf="1">
      <nc r="L101">
        <f>SUM(M101:N101)</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101">
        <v>128333.33</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101">
        <v>22647.05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101">
        <f>SUM(P101:Q101)</f>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P101"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101"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101" start="0" length="0">
      <dxf>
        <font>
          <i/>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rc>
  <rrc rId="842" sId="1" ref="A101:XFD101" action="deleteRow">
    <undo index="0" exp="area" dr="Q78:Q101" r="Q71" sId="1"/>
    <undo index="0" exp="area" dr="P78:P101" r="P71" sId="1"/>
    <undo index="0" exp="area" dr="N78:N101" r="N71" sId="1"/>
    <undo index="0" exp="area" dr="M78:M101" r="M71" sId="1"/>
    <rfmt sheetId="1" xfDxf="1" sqref="A101:XFD101" start="0" length="0"/>
    <rcc rId="0" sId="1" dxf="1">
      <nc r="A101" t="inlineStr">
        <is>
          <t>1.2.25v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101" t="inlineStr">
        <is>
          <t>Veiksmas: Garliavos miesto gatvių rekonstrukcija (II etapas)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101" t="inlineStr">
        <is>
          <t>1-2-P-1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101" t="inlineStr">
        <is>
          <t>Bendras rekonstruotų arba atnaujintų kelių ilgis, km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101">
        <v>0.34300000000000003</v>
      </nc>
      <ndxf>
        <font>
          <sz val="9"/>
          <color theme="1"/>
          <name val="Times New Roman"/>
          <scheme val="none"/>
        </font>
        <alignment vertical="center" wrapText="1" readingOrder="0"/>
        <border outline="0">
          <right style="thin">
            <color indexed="64"/>
          </right>
          <top style="thin">
            <color indexed="64"/>
          </top>
          <bottom style="thin">
            <color indexed="64"/>
          </bottom>
        </border>
      </ndxf>
    </rcc>
    <rcc rId="0" sId="1" dxf="1">
      <nc r="F101">
        <v>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101">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101">
        <v>2020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101">
        <v>2022</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101" t="inlineStr">
        <is>
          <t>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101" t="inlineStr">
        <is>
          <t>06.2.1-TID-R-511-21-0028</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L101">
        <f>SUM(M101:N101)</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101">
        <v>213921.38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101">
        <v>316647.05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101">
        <f>SUM(P101:Q101)</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101">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101">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101" t="inlineStr">
        <is>
          <t>Įgyvendinamas projektas</t>
        </is>
      </nc>
      <ndxf>
        <font>
          <sz val="9"/>
          <color theme="1"/>
          <name val="Times New Roman"/>
          <scheme val="none"/>
        </font>
        <fill>
          <patternFill patternType="solid">
            <bgColor theme="0"/>
          </patternFill>
        </fill>
        <alignment vertical="center" wrapText="1" readingOrder="0"/>
        <border outline="0">
          <left style="thin">
            <color indexed="64"/>
          </left>
          <right style="thin">
            <color indexed="64"/>
          </right>
          <top style="thin">
            <color indexed="64"/>
          </top>
          <bottom style="thin">
            <color indexed="64"/>
          </bottom>
        </border>
      </ndxf>
    </rcc>
  </rrc>
  <rfmt sheetId="1" sqref="B44">
    <dxf>
      <fill>
        <patternFill patternType="solid">
          <bgColor rgb="FFFFFF00"/>
        </patternFill>
      </fill>
    </dxf>
  </rfmt>
  <rcc rId="843" sId="1">
    <oc r="C44" t="inlineStr">
      <is>
        <t>1-1-P-1</t>
      </is>
    </oc>
    <nc r="C44" t="inlineStr">
      <is>
        <t>1-1-P-5</t>
      </is>
    </nc>
  </rcc>
  <rcc rId="844" sId="1" odxf="1" dxf="1">
    <oc r="D44" t="inlineStr">
      <is>
        <t>Sukurtos arba atnaujintos atviros erdvės miestų vietovėse, m2</t>
      </is>
    </oc>
    <nc r="D44" t="inlineStr">
      <is>
        <t>Modernizuoti kultūros infrastruktūros objektai, vnt.</t>
      </is>
    </nc>
    <ndxf>
      <font>
        <sz val="9"/>
        <color auto="1"/>
        <name val="Times New Roman"/>
        <scheme val="none"/>
      </font>
    </ndxf>
  </rcc>
  <rcc rId="845" sId="1">
    <oc r="E44">
      <v>11352.4</v>
    </oc>
    <nc r="E44">
      <v>1</v>
    </nc>
  </rcc>
  <rcc rId="846" sId="1">
    <oc r="F44">
      <v>11352.4</v>
    </oc>
    <nc r="F44">
      <v>1</v>
    </nc>
  </rcc>
  <rcc rId="847" sId="1">
    <oc r="G44">
      <v>11352</v>
    </oc>
    <nc r="G44">
      <v>0</v>
    </nc>
  </rcc>
  <rfmt sheetId="1" sqref="C44:G44" start="0" length="2147483647">
    <dxf>
      <font>
        <color auto="1"/>
      </font>
    </dxf>
  </rfmt>
  <rfmt sheetId="1" sqref="A44:G44">
    <dxf>
      <fill>
        <patternFill>
          <bgColor rgb="FFFFFF00"/>
        </patternFill>
      </fill>
    </dxf>
  </rfmt>
  <rcc rId="848" sId="1">
    <oc r="R44" t="inlineStr">
      <is>
        <t xml:space="preserve">2018 m. pasirašyta projekto finansavimo administravimo sutartis, projektas baigtas įgyvendinti 2020 m., fiksuotas pasiektas rodiklis - sutvarkyta viešoji erdvė, 11.352,4 kv.m. </t>
      </is>
    </oc>
    <nc r="R44"/>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44:I44">
    <dxf>
      <fill>
        <patternFill patternType="solid">
          <bgColor rgb="FFFFFF00"/>
        </patternFill>
      </fill>
    </dxf>
  </rfmt>
  <rfmt sheetId="1" sqref="J44">
    <dxf>
      <fill>
        <patternFill patternType="solid">
          <bgColor rgb="FFFFFF00"/>
        </patternFill>
      </fill>
    </dxf>
  </rfmt>
  <rcc rId="849" sId="1">
    <oc r="K44" t="inlineStr">
      <is>
        <t>07.1.1-CPVA-R-904-21-0005</t>
      </is>
    </oc>
    <nc r="K44" t="inlineStr">
      <is>
        <t>Nr. 07.1.1-CPVA-R-305-21-0004</t>
      </is>
    </nc>
  </rcc>
  <rfmt sheetId="1" sqref="K44" start="0" length="2147483647">
    <dxf>
      <font>
        <color auto="1"/>
      </font>
    </dxf>
  </rfmt>
  <rfmt sheetId="1" sqref="K44">
    <dxf>
      <fill>
        <patternFill patternType="solid">
          <bgColor rgb="FFFFFF00"/>
        </patternFill>
      </fill>
    </dxf>
  </rfmt>
  <rcc rId="850" sId="1">
    <oc r="M44">
      <v>484232.55</v>
    </oc>
    <nc r="M44">
      <v>494929.2</v>
    </nc>
  </rcc>
  <rfmt sheetId="1" sqref="L44:N44">
    <dxf>
      <fill>
        <patternFill patternType="solid">
          <bgColor rgb="FFFFFF00"/>
        </patternFill>
      </fill>
    </dxf>
  </rfmt>
  <rcc rId="851" sId="1" xfDxf="1" dxf="1">
    <oc r="Q44">
      <v>105054.12</v>
    </oc>
    <nc r="Q44">
      <v>109051.05</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852" sId="1">
    <oc r="P44">
      <v>1295663.06</v>
    </oc>
    <nc r="P44">
      <v>260302.63</v>
    </nc>
  </rcc>
  <rfmt sheetId="1" sqref="O44:Q44">
    <dxf>
      <fill>
        <patternFill patternType="solid">
          <bgColor rgb="FFFFFF00"/>
        </patternFill>
      </fill>
    </dxf>
  </rfmt>
  <rfmt sheetId="1" sqref="O44:Q44" start="0" length="2147483647">
    <dxf>
      <font>
        <color auto="1"/>
      </font>
    </dxf>
  </rfmt>
  <rcc rId="853" sId="1">
    <nc r="R44" t="inlineStr">
      <is>
        <t>2016 m. parengtas Investicinis projektas. 2016 m. pateiktas projektinis pasiūlymas. Projektas įtrauktas į Kauno regiono projektų sąrašą. 2017-08-24 pasirašyta rangos darbų sutartis. Finansavimo administravimo sutartis pasirašyta 2017-05-18. Įsigytos kėdės žiūrovams, koncertinės multimedijos įranga, koncertinė apšvietimo ir apšvietimo pakėlimo įranga, atliktas scenos dekoracijų keltuvų remontas, koncertinė garso įranga . Pradėti salės atnaujinimo bendrastatybiniai darbai, tačiau dėl rangovo bankroto nebaigti.  Projekto įgyvendinimo pabaiga numatyta, 2021-04-30, tačiau galutinis terminas bus nustatytas atrinkus rangovą, kadangi šiuo metu vyksta viešųjų pirkimų procedūros.Veiksmo įgyvendinimas prasitęsė dėl rangovo bankroto ir naujai atliekamų viešųjų pirkimų procedūrų.</t>
      </is>
    </nc>
  </rcc>
  <rfmt sheetId="1" sqref="R44" start="0" length="2147483647">
    <dxf>
      <font>
        <color auto="1"/>
      </font>
    </dxf>
  </rfmt>
  <rfmt sheetId="1" sqref="R44">
    <dxf>
      <fill>
        <patternFill patternType="solid">
          <bgColor rgb="FFFFFF00"/>
        </patternFill>
      </fill>
    </dxf>
  </rfmt>
  <rcv guid="{1D381244-AA31-427F-93D8-47BC266CDF71}" action="delete"/>
  <rdn rId="0" localSheetId="1" customView="1" name="Z_1D381244_AA31_427F_93D8_47BC266CDF71_.wvu.FilterData" hidden="1" oldHidden="1">
    <formula>Lapas1!$A$27:$R$106</formula>
    <oldFormula>Lapas1!$A$27:$R$106</oldFormula>
  </rdn>
  <rcv guid="{1D381244-AA31-427F-93D8-47BC266CDF71}"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55" sId="1" ref="A39:XFD39" action="deleteRow">
    <rfmt sheetId="1" xfDxf="1" sqref="A39:XFD39" start="0" length="0"/>
    <rcc rId="0" sId="1" dxf="1">
      <nc r="A39" t="inlineStr">
        <is>
          <t>1.1.5v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9" t="inlineStr">
        <is>
          <t>Veiksmas:  Kėdainių r. sav. pastato, Didžiosios Rinkos a. 4, Kėdainiuose, rekonstravimas įrengiant M. Daukšos viešosios bibliotekos vaikų ir jaunimo skyrių</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9" t="inlineStr">
        <is>
          <t>1-1-P-5</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9" t="inlineStr">
        <is>
          <t>Modernizuoti kultūros infrastruktūros objektai, vnt.</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9">
        <v>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9">
        <v>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9">
        <v>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9">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9">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9" t="inlineStr">
        <is>
          <t>Baigtas įgyvendinti</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9" t="inlineStr">
        <is>
          <t>07.1.1-CPVA-R-305-21-0007</t>
        </is>
      </nc>
      <ndxf>
        <font>
          <sz val="9"/>
          <color rgb="FFFF0000"/>
          <name val="Times New Roman"/>
          <scheme val="none"/>
        </font>
        <alignment vertical="center" wrapText="1" readingOrder="0"/>
        <border outline="0">
          <right style="thin">
            <color indexed="64"/>
          </right>
          <top style="thin">
            <color indexed="64"/>
          </top>
          <bottom style="thin">
            <color indexed="64"/>
          </bottom>
        </border>
      </ndxf>
    </rcc>
    <rcc rId="0" sId="1" dxf="1">
      <nc r="L39">
        <f>SUM(M39:N39)</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9">
        <v>222671.34</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9">
        <v>39294.949999999997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9">
        <f>P39+Q39</f>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9">
        <v>131748.24</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9">
        <v>71604.7</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9" t="inlineStr">
        <is>
          <t>Projektas baigtas. Baigimo data 2019 m. birželio 20 d. Pasiektas  rodiklis - modernizuotų kultūros objektų skaičius 1 vnt.</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856" sId="1" ref="A39:XFD39" action="deleteRow">
    <rfmt sheetId="1" xfDxf="1" sqref="A39:XFD39" start="0" length="0"/>
    <rcc rId="0" sId="1" dxf="1">
      <nc r="A39" t="inlineStr">
        <is>
          <t>1.1.6v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9" t="inlineStr">
        <is>
          <t>Veiksmas: bendruomenės laisvalaikio ir užimtumo centro įkūrimas Prienuose, sukuriant užimtumo infrastruktūrą</t>
        </is>
      </nc>
      <ndxf>
        <font>
          <b/>
          <sz val="9"/>
          <color auto="1"/>
          <name val="Times New Roman"/>
          <scheme val="none"/>
        </font>
        <alignment vertical="center" wrapText="1" readingOrder="0"/>
        <border outline="0">
          <left style="thin">
            <color indexed="64"/>
          </left>
          <top style="thin">
            <color indexed="64"/>
          </top>
          <bottom style="thin">
            <color indexed="64"/>
          </bottom>
        </border>
      </ndxf>
    </rcc>
    <rcc rId="0" sId="1" dxf="1">
      <nc r="C39"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9" t="inlineStr">
        <is>
          <t>Sukurtos arba atnaujintos atviros erdvės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9">
        <v>634</v>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F39">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9">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9">
        <v>2018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9">
        <v>2021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9" t="inlineStr">
        <is>
          <t xml:space="preserve"> 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9" t="inlineStr">
        <is>
          <t>07.1.1-CPVA-R-905-21-0022</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9">
        <f>SUM(M39:N39)</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9">
        <v>489633.06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9">
        <v>39699.980000000003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9">
        <f>P39+Q39</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9">
        <v>424474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9">
        <v>30615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9" t="inlineStr">
        <is>
          <t>Parengtas investicijų projektas, parengtas techninis projektas. Pasirašyta projekto finasavimo sutartis. Rangos darbų pirkimo dokumentai suderinti su CPVA. Įsigyti rangos darbai. Rangovas pradėjęs darbus. Atlikti rangos darbai. Šiuo metu vyksta statybos užbaigimo dokumentų įregistravimas, įregistravus bus atliktas galutinis atsiskaitymas su Rangovu, įsigyti baldai.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857" sId="1" ref="A39:XFD39" action="deleteRow">
    <rfmt sheetId="1" xfDxf="1" sqref="A39:XFD39" start="0" length="0"/>
    <rfmt sheetId="1" sqref="A39"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39" start="0" length="0">
      <dxf>
        <font>
          <b/>
          <sz val="9"/>
          <color auto="1"/>
          <name val="Times New Roman"/>
          <scheme val="none"/>
        </font>
        <alignment vertical="center" wrapText="1" readingOrder="0"/>
        <border outline="0">
          <left style="thin">
            <color indexed="64"/>
          </left>
          <top style="thin">
            <color indexed="64"/>
          </top>
          <bottom style="thin">
            <color indexed="64"/>
          </bottom>
        </border>
      </dxf>
    </rfmt>
    <rcc rId="0" sId="1" dxf="1">
      <nc r="C39" t="inlineStr">
        <is>
          <t>1-1-P-2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9" t="inlineStr">
        <is>
          <t>Pastatyti arba atnaujinti viešieji arba komerciniai pastatai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9">
        <v>564.71</v>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F39">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9">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39" start="0" length="0">
      <dxf>
        <font>
          <sz val="9"/>
          <color auto="1"/>
          <name val="Times New Roman"/>
          <scheme val="none"/>
        </font>
        <alignment vertical="center" wrapText="1" readingOrder="0"/>
        <border outline="0">
          <right style="thin">
            <color indexed="64"/>
          </right>
          <top style="thin">
            <color indexed="64"/>
          </top>
          <bottom style="thin">
            <color indexed="64"/>
          </bottom>
        </border>
      </dxf>
    </rfmt>
    <rfmt sheetId="1" sqref="L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3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rc rId="858" sId="1" ref="A35:XFD35" action="deleteRow">
    <rfmt sheetId="1" xfDxf="1" sqref="A35:XFD35" start="0" length="0"/>
    <rcc rId="0" sId="1" dxf="1">
      <nc r="A35" t="inlineStr">
        <is>
          <t>1.1.2v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Jonavos miesto kultūros centro didžiosios salės atnaujinimas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1-1-P-5</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Modernizuoti kultūros infrastruktūros objektai, vnt.</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2017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07.1.1-CPVA-R-305-21-0008</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M35+N35</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571045.66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100772.81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568497.14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100323.06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 xml:space="preserve">Projektas baigtas.                                                                Projekto metu atnaujinta Jonavos r. savivaldybės Kultūros centro didžioji salė, scena ir salės pagalbinės patalpos. Atlikti šie darbai: salės grindų remontas, salės sienų remontas, salės lubų remontas; tiesioginio išėjimo iš 3 aukšto operatorinių į salę įrengimas; operatoriaus patalpų perprojektavimas; scenos grindų remontas, stelažų įrengimas, laiptelių įrengimas į apšvietimo ložes, gaisrinė sauga; vėdinimas; priešgaisrinė signalizacija; vidaus elektros tinklai; automatinė gesinimo sistema; apsauginė signalizacija. Projekto metu sumontuota salės ir scenos įranga, įsigytos ir sumontuotos kultūros centro didžiosios salės kėdės, vaizdo ir įgarsinimo įranga.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859" sId="1" ref="A35:XFD35" action="deleteRow">
    <rfmt sheetId="1" xfDxf="1" sqref="A35:XFD35" start="0" length="0"/>
    <rcc rId="0" sId="1" dxf="1">
      <nc r="A35" t="inlineStr">
        <is>
          <t>1.1.3v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Kaišiadorių miesto buvusio kino teatro pastato pritaikymas vietos bendruomenės, verslo ir jaunimo poreikiams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r>
            <t>Sukurtos arba atnaujintos atviros erdvės miestų vietovėse, m</t>
          </r>
          <r>
            <rPr>
              <vertAlign val="superscript"/>
              <sz val="9"/>
              <rFont val="Times New Roman"/>
              <family val="1"/>
            </rPr>
            <t>2</t>
          </r>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1115.77</v>
      </nc>
      <ndxf>
        <font>
          <sz val="9"/>
          <color auto="1"/>
          <name val="Times New Roman"/>
          <scheme val="none"/>
        </font>
        <alignment vertical="center" wrapText="1" readingOrder="0"/>
      </ndxf>
    </rcc>
    <rcc rId="0" sId="1" dxf="1">
      <nc r="F35">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2023</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 xml:space="preserve"> 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07.1.1-CPVA-R-905-21-0023</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M35+N35</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803695</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128595.88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616654.64</v>
      </nc>
      <ndxf>
        <font>
          <sz val="9"/>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c r="Q35">
        <v>94932.83</v>
      </nc>
      <ndxf>
        <font>
          <sz val="9"/>
          <color auto="1"/>
          <name val="Times New Roman"/>
          <scheme val="none"/>
        </font>
        <alignment horizontal="center" vertical="center" wrapText="1" readingOrder="0"/>
        <border outline="0">
          <left style="thin">
            <color indexed="64"/>
          </left>
          <top style="thin">
            <color indexed="64"/>
          </top>
          <bottom style="thin">
            <color indexed="64"/>
          </bottom>
        </border>
      </ndxf>
    </rcc>
    <rcc rId="0" sId="1" dxf="1">
      <nc r="R35" t="inlineStr">
        <is>
          <t>2018 m. liepos 27 d. pasirašyta finansavimo sutartis. Vykdomi rangos darbai. Siektini rodikliai: Sukurtos arba atnaujintos atviros erdvės miestų vietovėse  1115,77 m2; pastatyti arba atnaujinti viešieji arba komerciniai pastatai miestų vietovėse 948,09 m2. Projekto veiklas planuojama baigti 2021 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860" sId="1" ref="A35:XFD35" action="deleteRow">
    <rfmt sheetId="1" xfDxf="1" sqref="A35:XFD35" start="0" length="0"/>
    <rfmt sheetId="1" sqref="A35"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35"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35" t="inlineStr">
        <is>
          <t>1-1-P-2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Pastatyti arba atnaujinti viešieji arba komerciniai pastatai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948.09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35"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35"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35" start="0" length="0">
      <dxf>
        <font>
          <sz val="9"/>
          <color rgb="FFFF0000"/>
          <name val="Times New Roman"/>
          <scheme val="none"/>
        </font>
        <alignment vertical="center" wrapText="1" readingOrder="0"/>
        <border outline="0">
          <right style="thin">
            <color indexed="64"/>
          </right>
          <top style="thin">
            <color indexed="64"/>
          </top>
          <bottom style="thin">
            <color indexed="64"/>
          </bottom>
        </border>
      </dxf>
    </rfmt>
    <rfmt sheetId="1" sqref="L35"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35"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rc>
  <rrc rId="861" sId="1" ref="A35:XFD35" action="deleteRow">
    <rfmt sheetId="1" xfDxf="1" sqref="A35:XFD35" start="0" length="0"/>
    <rcc rId="0" sId="1" dxf="1">
      <nc r="A35" t="inlineStr">
        <is>
          <t>1.1.4v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 xml:space="preserve">Veiksmas: Kaišiadorių miesto kultūros infrastruktūros optimizavimas, sukuriant multifunkcinę erdvę, pritaikytą vietos bendruomenės poreikiams (I etapas) </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1-1-P-5</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Modernizuoti kultūros infrastruktūros objektai, vnt.</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07.1.1-CPVA-R-305-21-0007</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SUM(M35:N35)</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222671.34</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39294.949999999997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131748.24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71604.7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Projektas baigtas. Baigimo data 2019 m. birželio 20 d. Pasiektas  rodiklis - modernizuotų kultūros objektų skaičius 1 vnt.</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862" sId="1" ref="A34:XFD34" action="deleteRow">
    <undo index="0" exp="area" dr="Q34:Q58" r="Q30" sId="1"/>
    <undo index="0" exp="area" dr="P34:P58" r="P30" sId="1"/>
    <undo index="0" exp="area" dr="N34:N58" r="N30" sId="1"/>
    <undo index="0" exp="area" dr="M34:M58" r="M30" sId="1"/>
    <rfmt sheetId="1" xfDxf="1" sqref="A34:XFD34" start="0" length="0"/>
    <rcc rId="0" sId="1" dxf="1">
      <nc r="A34" t="inlineStr">
        <is>
          <t>1.1.1v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4" t="inlineStr">
        <is>
          <t>Veiksmas: Nemuno dešiniosios pakrantės kompleksiškas sutvarkymas pritaikant bendruomenės ir verslo poreikiams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4"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4" t="inlineStr">
        <is>
          <r>
            <t>Sukurtos arba atnaujintos atviros erdvės miestų vietovėse, m</t>
          </r>
          <r>
            <rPr>
              <vertAlign val="superscript"/>
              <sz val="9"/>
              <rFont val="Times New Roman"/>
              <family val="1"/>
            </rPr>
            <t>2</t>
          </r>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umFmtId="4">
      <nc r="E34">
        <v>69385</v>
      </nc>
      <ndxf>
        <font>
          <sz val="9"/>
          <color auto="1"/>
          <name val="Times New Roman"/>
          <scheme val="none"/>
        </font>
        <numFmt numFmtId="3" formatCode="#,##0"/>
        <alignment vertical="center" wrapText="1" readingOrder="0"/>
        <border outline="0">
          <left style="thin">
            <color indexed="64"/>
          </left>
          <right style="thin">
            <color indexed="64"/>
          </right>
          <top style="thin">
            <color indexed="64"/>
          </top>
          <bottom style="thin">
            <color indexed="64"/>
          </bottom>
        </border>
      </ndxf>
    </rcc>
    <rcc rId="0" sId="1" dxf="1">
      <nc r="F34">
        <v>69385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4">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4">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4">
        <v>2020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4" t="inlineStr">
        <is>
          <t xml:space="preserve"> 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4" t="inlineStr">
        <is>
          <t>07.1.1-CPVA-R-905-21-0024</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L34">
        <f>M34+N34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4">
        <v>323750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4">
        <v>26250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4">
        <f>P34+Q34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4">
        <v>269036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4">
        <v>21489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4" t="inlineStr">
        <is>
          <t>Parengtas investicijų projektas. Pasirašyta finansavimo sutartis. Įvykdytas projektavimo paslaugų pirkimas. Atliktas projektavimas, Projektai pateikti Infostatyboje statybą leidžiančiam dokumentuui gauti. Rangos darbų pirkimo dokumentai suderinti su CPVA, gavus statybą leidžiantį dokumentą bus perkami rangos darbai.Atlikti rangos darbai. Šiuo metu vyksta statybos užbaigimo dokumentų įregistravimas, įregistravus bus atliktas galutinis atsiskaitymas su rangovais.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863" sId="1" ref="A34:XFD34" action="deleteRow">
    <undo index="0" exp="area" dr="Q34:Q57" r="Q30" sId="1"/>
    <undo index="0" exp="area" dr="P34:P57" r="P30" sId="1"/>
    <undo index="0" exp="area" dr="N34:N57" r="N30" sId="1"/>
    <undo index="0" exp="area" dr="M34:M57" r="M30" sId="1"/>
    <rfmt sheetId="1" xfDxf="1" sqref="A34:XFD34" start="0" length="0"/>
    <rcc rId="0" sId="1" dxf="1">
      <nc r="A34" t="inlineStr">
        <is>
          <t>1.1.7v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4" t="inlineStr">
        <is>
          <t>Veiksmas:  Prienų krašto muziejaus modernizavimas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4" t="inlineStr">
        <is>
          <t>1-1-P-5</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4" t="inlineStr">
        <is>
          <t>Modernizuoti kultūros infrastruktūros objektai, vnt.</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4">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4">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4">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4">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4">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4"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4" t="inlineStr">
        <is>
          <t>07.1.1-CPVA-R-305-21-0006</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4">
        <f>SUM(M34:N34)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4">
        <v>70267.3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4">
        <v>12400.11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4">
        <f>P34+Q34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4">
        <v>68234.91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4">
        <v>12400.11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4" t="inlineStr">
        <is>
          <t>Projektas baigtas. Vykdomos veiklos.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864" sId="1" ref="A34:XFD34" action="deleteRow">
    <undo index="0" exp="area" dr="Q34:Q56" r="Q30" sId="1"/>
    <undo index="0" exp="area" dr="P34:P56" r="P30" sId="1"/>
    <undo index="0" exp="area" dr="N34:N56" r="N30" sId="1"/>
    <undo index="0" exp="area" dr="M34:M56" r="M30" sId="1"/>
    <rfmt sheetId="1" xfDxf="1" sqref="A34:XFD34" start="0" length="0"/>
    <rcc rId="0" sId="1" dxf="1">
      <nc r="A34" t="inlineStr">
        <is>
          <t>1.1.8v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4" t="inlineStr">
        <is>
          <t>Veiksmas: Prienų kultūros centro pastato Prienuose, Vytauto g. 35, rekonstravimas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4" t="inlineStr">
        <is>
          <t>1-1-P-5</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4" t="inlineStr">
        <is>
          <t>Modernizuoti kultūros infrastruktūros objektai, vnt.</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4">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4">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4">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4">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4">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4"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4" t="inlineStr">
        <is>
          <t>07.1.1-CPVA-R-305-21-0009</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4">
        <f>SUM(M34:N34)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4">
        <v>243370.95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4">
        <v>353460.41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4">
        <f>P34+Q34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4">
        <v>243370.95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4">
        <v>353460.41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4" t="inlineStr">
        <is>
          <t>Projektas baigtas. Vykdomos veiklos.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5" sId="1">
    <nc r="C51" t="inlineStr">
      <is>
        <t>1-1-P-2</t>
      </is>
    </nc>
  </rcc>
  <rcc rId="866" sId="1" xfDxf="1" dxf="1">
    <nc r="D51" t="inlineStr">
      <is>
        <t>Pastatyti arba atnaujinti viešieji arba komerciniai pastatai miestų vietovėse, m2</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A51:D51" start="0" length="2147483647">
    <dxf>
      <font>
        <color auto="1"/>
      </font>
    </dxf>
  </rfmt>
  <rfmt sheetId="1" sqref="A51:D51">
    <dxf>
      <fill>
        <patternFill>
          <bgColor rgb="FFFFFF00"/>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7" sId="1">
    <nc r="E51">
      <v>265</v>
    </nc>
  </rcc>
  <rcc rId="868" sId="1">
    <nc r="F51">
      <v>265</v>
    </nc>
  </rcc>
  <rcc rId="869" sId="1">
    <nc r="G51">
      <v>265</v>
    </nc>
  </rcc>
  <rfmt sheetId="1" sqref="E51:G51" start="0" length="2147483647">
    <dxf>
      <font>
        <color auto="1"/>
      </font>
    </dxf>
  </rfmt>
  <rfmt sheetId="1" sqref="E51:G51">
    <dxf>
      <fill>
        <patternFill patternType="solid">
          <bgColor rgb="FFFFFF00"/>
        </patternFill>
      </fill>
    </dxf>
  </rfmt>
  <rcc rId="870" sId="1">
    <nc r="J51" t="inlineStr">
      <is>
        <t>Baigtas įgyvendinti</t>
      </is>
    </nc>
  </rcc>
  <rfmt sheetId="1" sqref="J51" start="0" length="2147483647">
    <dxf>
      <font>
        <color auto="1"/>
      </font>
    </dxf>
  </rfmt>
  <rfmt sheetId="1" sqref="J51">
    <dxf>
      <fill>
        <patternFill patternType="solid">
          <bgColor rgb="FFFFFF00"/>
        </patternFill>
      </fill>
    </dxf>
  </rfmt>
  <rfmt sheetId="1" sqref="H51:I51">
    <dxf>
      <fill>
        <patternFill patternType="solid">
          <bgColor rgb="FFFFFF00"/>
        </patternFill>
      </fill>
    </dxf>
  </rfmt>
  <rfmt sheetId="1" sqref="K51">
    <dxf>
      <fill>
        <patternFill patternType="solid">
          <bgColor rgb="FFFFFF00"/>
        </patternFill>
      </fill>
    </dxf>
  </rfmt>
  <rfmt sheetId="1" sqref="L51:N51">
    <dxf>
      <fill>
        <patternFill patternType="solid">
          <bgColor rgb="FFFFFF00"/>
        </patternFill>
      </fill>
    </dxf>
  </rfmt>
  <rcc rId="871" sId="1" odxf="1" dxf="1">
    <nc r="P51">
      <v>399635</v>
    </nc>
    <odxf>
      <font>
        <sz val="9"/>
        <color rgb="FFFF0000"/>
        <name val="Times New Roman"/>
        <scheme val="none"/>
      </font>
      <fill>
        <patternFill patternType="none">
          <bgColor indexed="65"/>
        </patternFill>
      </fill>
    </odxf>
    <ndxf>
      <font>
        <sz val="9"/>
        <color auto="1"/>
        <name val="Times New Roman"/>
        <scheme val="none"/>
      </font>
      <fill>
        <patternFill patternType="solid">
          <bgColor rgb="FFFFFF00"/>
        </patternFill>
      </fill>
    </ndxf>
  </rcc>
  <rcc rId="872" sId="1" odxf="1" dxf="1">
    <nc r="Q51">
      <v>594798</v>
    </nc>
    <odxf>
      <font>
        <sz val="9"/>
        <color rgb="FFFF0000"/>
        <name val="Times New Roman"/>
        <scheme val="none"/>
      </font>
      <fill>
        <patternFill patternType="none">
          <bgColor indexed="65"/>
        </patternFill>
      </fill>
    </odxf>
    <ndxf>
      <font>
        <sz val="9"/>
        <color auto="1"/>
        <name val="Times New Roman"/>
        <scheme val="none"/>
      </font>
      <fill>
        <patternFill patternType="solid">
          <bgColor rgb="FFFFFF00"/>
        </patternFill>
      </fill>
    </ndxf>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O51" start="0" length="2147483647">
    <dxf>
      <font>
        <color auto="1"/>
      </font>
    </dxf>
  </rfmt>
  <rfmt sheetId="1" sqref="O51">
    <dxf>
      <fill>
        <patternFill patternType="solid">
          <bgColor rgb="FFFFFF00"/>
        </patternFill>
      </fill>
    </dxf>
  </rfmt>
  <rcc rId="873" sId="1">
    <oc r="H52">
      <v>2016</v>
    </oc>
    <nc r="H52">
      <v>2017</v>
    </nc>
  </rcc>
  <rfmt sheetId="1" sqref="H52:I52">
    <dxf>
      <fill>
        <patternFill patternType="solid">
          <bgColor rgb="FFFFFF00"/>
        </patternFill>
      </fill>
    </dxf>
  </rfmt>
  <rcc rId="874" sId="1">
    <nc r="C52" t="inlineStr">
      <is>
        <t>1-1-P-1</t>
      </is>
    </nc>
  </rcc>
  <rcc rId="875" sId="1" xfDxf="1" dxf="1">
    <nc r="E52">
      <v>10254.94</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876" sId="1" xfDxf="1" dxf="1">
    <nc r="F52">
      <v>10254.94</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877" sId="1" xfDxf="1" dxf="1">
    <nc r="G52">
      <v>10254.94</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878" sId="1" xfDxf="1" dxf="1">
    <nc r="D52" t="inlineStr">
      <is>
        <t>Sukurtos arba atnaujintos atviros erdvės miestų vietovėse, m2</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A52:G52" start="0" length="2147483647">
    <dxf>
      <font>
        <color auto="1"/>
      </font>
    </dxf>
  </rfmt>
  <rfmt sheetId="1" sqref="A52:G52">
    <dxf>
      <fill>
        <patternFill>
          <bgColor rgb="FFFFFF00"/>
        </patternFill>
      </fill>
    </dxf>
  </rfmt>
  <rcc rId="879" sId="1">
    <nc r="J52" t="inlineStr">
      <is>
        <t>Baigtas įgyvendinti</t>
      </is>
    </nc>
  </rcc>
  <rcc rId="880" sId="1">
    <nc r="K52" t="inlineStr">
      <is>
        <t>Nr. 07.1.1-CPVA-R-905-21-0007</t>
      </is>
    </nc>
  </rcc>
  <rfmt sheetId="1" sqref="J52:K52" start="0" length="2147483647">
    <dxf>
      <font>
        <color auto="1"/>
      </font>
    </dxf>
  </rfmt>
  <rfmt sheetId="1" sqref="J52:K52">
    <dxf>
      <fill>
        <patternFill patternType="solid">
          <bgColor rgb="FFFFFF00"/>
        </patternFill>
      </fill>
    </dxf>
  </rfmt>
  <rcc rId="881" sId="1" xfDxf="1" dxf="1">
    <nc r="Q52">
      <v>71796.47</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882" sId="1">
    <nc r="P52">
      <v>617426.5</v>
    </nc>
  </rcc>
  <rcc rId="883" sId="1">
    <oc r="O52">
      <f>P52+Q52</f>
    </oc>
    <nc r="O52">
      <f>P52+Q52</f>
    </nc>
  </rcc>
  <rfmt sheetId="1" sqref="O52:Q52" start="0" length="2147483647">
    <dxf>
      <font>
        <color auto="1"/>
      </font>
    </dxf>
  </rfmt>
  <rfmt sheetId="1" sqref="L52:Q52">
    <dxf>
      <fill>
        <patternFill patternType="solid">
          <bgColor rgb="FFFFFF00"/>
        </patternFill>
      </fill>
    </dxf>
  </rfmt>
  <rcc rId="884" sId="1">
    <nc r="R52" t="inlineStr">
      <is>
        <t>Savivaldybės prisidėjimas prie projekto, įskaitant tinkamas, bet nepadengiančias projekto finansavimą, iš viso 533634,30 Eur</t>
      </is>
    </nc>
  </rcc>
  <rfmt sheetId="1" sqref="R52" start="0" length="2147483647">
    <dxf>
      <font>
        <color auto="1"/>
      </font>
    </dxf>
  </rfmt>
  <rfmt sheetId="1" sqref="R52">
    <dxf>
      <fill>
        <patternFill patternType="solid">
          <bgColor rgb="FFFFFF00"/>
        </patternFill>
      </fill>
    </dxf>
  </rfmt>
  <rfmt sheetId="1" sqref="R51">
    <dxf>
      <fill>
        <patternFill patternType="solid">
          <bgColor rgb="FFFFFF00"/>
        </patternFill>
      </fill>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5" sId="1">
    <nc r="C53" t="inlineStr">
      <is>
        <t>1-1-P-1</t>
      </is>
    </nc>
  </rcc>
  <rcc rId="886" sId="1" odxf="1" dxf="1">
    <nc r="D53" t="inlineStr">
      <is>
        <t>Sukurtos arba atnaujintos atviros erdvės miestų vietovėse, m2</t>
      </is>
    </nc>
    <odxf>
      <font>
        <sz val="9"/>
        <color rgb="FFFF0000"/>
        <name val="Times New Roman"/>
        <scheme val="none"/>
      </font>
      <fill>
        <patternFill patternType="none">
          <bgColor indexed="65"/>
        </patternFill>
      </fill>
    </odxf>
    <ndxf>
      <font>
        <sz val="9"/>
        <color auto="1"/>
        <name val="Times New Roman"/>
        <scheme val="none"/>
      </font>
      <fill>
        <patternFill patternType="solid">
          <bgColor rgb="FFFFFF00"/>
        </patternFill>
      </fill>
    </ndxf>
  </rcc>
  <rfmt sheetId="1" sqref="C53:D53">
    <dxf>
      <fill>
        <patternFill>
          <bgColor rgb="FFFFFF00"/>
        </patternFill>
      </fill>
    </dxf>
  </rfmt>
  <rfmt sheetId="1" sqref="H53:I53">
    <dxf>
      <fill>
        <patternFill patternType="solid">
          <bgColor rgb="FFFFFF00"/>
        </patternFill>
      </fill>
    </dxf>
  </rfmt>
  <rcc rId="887" sId="1">
    <nc r="E53">
      <v>58078.93</v>
    </nc>
  </rcc>
  <rcc rId="888" sId="1" xfDxf="1" dxf="1">
    <nc r="F53">
      <v>58078.93</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889" sId="1" xfDxf="1" dxf="1">
    <nc r="G53">
      <v>58078.93</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A53:G53">
    <dxf>
      <fill>
        <patternFill>
          <bgColor rgb="FFFFFF00"/>
        </patternFill>
      </fill>
    </dxf>
  </rfmt>
  <rfmt sheetId="1" sqref="A53:G53" start="0" length="2147483647">
    <dxf>
      <font>
        <color auto="1"/>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0" sId="1">
    <nc r="J53" t="inlineStr">
      <is>
        <t>Baigtas įgyvendinti</t>
      </is>
    </nc>
  </rcc>
  <rcc rId="891" sId="1">
    <oc r="K52" t="inlineStr">
      <is>
        <t>Nr. 07.1.1-CPVA-R-905-21-0007</t>
      </is>
    </oc>
    <nc r="K52" t="inlineStr">
      <is>
        <t>07.1.1-CPVA-R-905-21-0007</t>
      </is>
    </nc>
  </rcc>
  <rcc rId="892" sId="1">
    <nc r="K53" t="inlineStr">
      <is>
        <t>07.1.1-CPVA-R-905-21-0005</t>
      </is>
    </nc>
  </rcc>
  <rfmt sheetId="1" sqref="J53:K53" start="0" length="2147483647">
    <dxf>
      <font>
        <color auto="1"/>
      </font>
    </dxf>
  </rfmt>
  <rfmt sheetId="1" sqref="J53:K53">
    <dxf>
      <fill>
        <patternFill patternType="solid">
          <bgColor rgb="FFFFFF00"/>
        </patternFill>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3" sId="1" xfDxf="1" dxf="1">
    <oc r="N53">
      <v>85676.26</v>
    </oc>
    <nc r="N53">
      <v>83062.23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L53:N53">
    <dxf>
      <fill>
        <patternFill patternType="solid">
          <bgColor rgb="FFFFFF00"/>
        </patternFill>
      </fill>
    </dxf>
  </rfmt>
  <rcc rId="894" sId="1" odxf="1" dxf="1">
    <nc r="P53">
      <v>517079.28</v>
    </nc>
    <odxf>
      <font>
        <sz val="9"/>
        <color rgb="FFFF0000"/>
        <name val="Times New Roman"/>
        <scheme val="none"/>
      </font>
      <fill>
        <patternFill patternType="none">
          <bgColor indexed="65"/>
        </patternFill>
      </fill>
    </odxf>
    <ndxf>
      <font>
        <sz val="9"/>
        <color auto="1"/>
        <name val="Times New Roman"/>
        <scheme val="none"/>
      </font>
      <fill>
        <patternFill patternType="solid">
          <bgColor rgb="FFFFFF00"/>
        </patternFill>
      </fill>
    </ndxf>
  </rcc>
  <rcc rId="895" sId="1" odxf="1" dxf="1">
    <nc r="Q53">
      <v>83062.23</v>
    </nc>
    <odxf>
      <font>
        <sz val="9"/>
        <color rgb="FFFF0000"/>
        <name val="Times New Roman"/>
        <scheme val="none"/>
      </font>
      <fill>
        <patternFill patternType="none">
          <bgColor indexed="65"/>
        </patternFill>
      </fill>
    </odxf>
    <ndxf>
      <font>
        <sz val="9"/>
        <color auto="1"/>
        <name val="Times New Roman"/>
        <scheme val="none"/>
      </font>
      <fill>
        <patternFill patternType="solid">
          <bgColor rgb="FFFFFF00"/>
        </patternFill>
      </fill>
    </ndxf>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F4" t="inlineStr">
      <is>
        <t>Kauno miesto integruota teritorijų vystymo programa</t>
      </is>
    </oc>
    <nc r="F4" t="inlineStr">
      <is>
        <t>Kauno regiono integruota teritorijų vystymo programa</t>
      </is>
    </nc>
  </rcc>
  <rcc rId="2" sId="1">
    <oc r="J7" t="inlineStr">
      <is>
        <t>2016 m. sausio 15 d. Nr. 1V-32</t>
      </is>
    </oc>
    <nc r="J7" t="inlineStr">
      <is>
        <t>2015 m. rugsėjo 9 d. Nr. 1V-709</t>
      </is>
    </nc>
  </rcc>
  <rcc rId="3" sId="1">
    <oc r="B28" t="inlineStr">
      <is>
        <t>Tikslas: Sumažinti neigiamas demografines tendencijas Kauno miesto tikslinėse teritorijose, gerinant gyvenamąją aplinką</t>
      </is>
    </oc>
    <nc r="B28" t="inlineStr">
      <is>
        <t>Tikslas: Padidinti gyventojų verslumą ir užimtumą, kuriant ir išlaikant darbo vietas, didinant verslo įvairovę ir darbo vietų pasiekiamumą</t>
      </is>
    </nc>
  </rcc>
  <rcc rId="4" sId="1">
    <oc r="D28" t="inlineStr">
      <is>
        <t xml:space="preserve">Gyventojų skaičiaus pokytis Kauno mieste, proc. </t>
      </is>
    </oc>
    <nc r="D28" t="inlineStr">
      <is>
        <t>Užimtųjų ir darbingo amžiaus gyventojų santykis Kauno regione (be Kauno miesto savivaldybės), proc.</t>
      </is>
    </nc>
  </rcc>
  <rcc rId="5" sId="1">
    <oc r="E28">
      <v>0.2</v>
    </oc>
    <nc r="E28">
      <v>74</v>
    </nc>
  </rcc>
  <rcc rId="6" sId="1">
    <oc r="F28" t="inlineStr">
      <is>
        <t>-0,40</t>
      </is>
    </oc>
    <nc r="F28">
      <v>72</v>
    </nc>
  </rcc>
  <rcc rId="7" sId="1">
    <oc r="G28" t="inlineStr">
      <is>
        <t>0,91</t>
      </is>
    </oc>
    <nc r="G28">
      <v>0</v>
    </nc>
  </rcc>
  <rfmt sheetId="1" sqref="G28" start="0" length="2147483647">
    <dxf>
      <font>
        <color rgb="FFFF0000"/>
      </font>
    </dxf>
  </rfmt>
  <rfmt sheetId="1" sqref="R28" start="0" length="2147483647">
    <dxf>
      <font>
        <color rgb="FFFF0000"/>
      </font>
    </dxf>
  </rfmt>
  <rfmt sheetId="1" sqref="B29" start="0" length="2147483647">
    <dxf>
      <font>
        <color rgb="FFFF0000"/>
      </font>
    </dxf>
  </rfmt>
  <rcc rId="8" sId="1">
    <oc r="D29" t="inlineStr">
      <is>
        <t>Įmonių skaičius, tenkantis 1000 gyventojų, vnt</t>
      </is>
    </oc>
    <nc r="D29" t="inlineStr">
      <is>
        <t>Materialinės investicijos 1 gyventojui Kauno regione (be Kauno miesto savivaldybės), tūkst. Eur</t>
      </is>
    </nc>
  </rcc>
  <rcc rId="9" sId="1">
    <oc r="E29" t="inlineStr">
      <is>
        <t>36,5</t>
      </is>
    </oc>
    <nc r="E29">
      <v>1.42</v>
    </nc>
  </rcc>
  <rcc rId="10" sId="1">
    <oc r="F29">
      <v>35</v>
    </oc>
    <nc r="F29">
      <v>1.41</v>
    </nc>
  </rcc>
  <rcc rId="11" sId="1">
    <oc r="G29" t="inlineStr">
      <is>
        <t>41,65</t>
      </is>
    </oc>
    <nc r="G29">
      <v>0</v>
    </nc>
  </rcc>
  <rfmt sheetId="1" sqref="G29" start="0" length="2147483647">
    <dxf>
      <font>
        <color rgb="FFFF0000"/>
      </font>
    </dxf>
  </rfmt>
  <rfmt sheetId="1" sqref="R29" start="0" length="2147483647">
    <dxf>
      <font>
        <color rgb="FFFF0000"/>
      </font>
    </dxf>
  </rfmt>
  <rcc rId="12" sId="1">
    <oc r="B29" t="inlineStr">
      <is>
        <t>Uždavinys: Sudaryti sąlygas naujų darbo vietų kūrimui, kuriant naujus ir stiprinant esamus traukos centrus tikslinėse teritorijose</t>
      </is>
    </oc>
    <nc r="B29" t="inlineStr">
      <is>
        <t>Uždavinys: Pritraukti investicijas, pertvarkant pagrindines miestų viešąsias erdves ir aktyvinant miestų traukos centrus</t>
      </is>
    </nc>
  </rcc>
  <rfmt sheetId="1" sqref="B29" start="0" length="2147483647">
    <dxf>
      <font>
        <color auto="1"/>
      </font>
    </dxf>
  </rfmt>
  <rfmt sheetId="1" sqref="D30" start="0" length="2147483647">
    <dxf>
      <font>
        <color rgb="FFFF0000"/>
      </font>
    </dxf>
  </rfmt>
  <rcc rId="13" sId="1" numFmtId="4">
    <oc r="E31">
      <v>1240786.3999999999</v>
    </oc>
    <nc r="E31">
      <v>1396382</v>
    </nc>
  </rcc>
  <rcc rId="14" sId="1" odxf="1" dxf="1" numFmtId="4">
    <oc r="F31">
      <v>336960</v>
    </oc>
    <nc r="F31">
      <v>957888</v>
    </nc>
    <ndxf>
      <numFmt numFmtId="3" formatCode="#,##0"/>
    </ndxf>
  </rcc>
  <rcc rId="15" sId="1">
    <oc r="G31" t="inlineStr">
      <is>
        <t>41964,4</t>
      </is>
    </oc>
    <nc r="G31">
      <v>0</v>
    </nc>
  </rcc>
  <rfmt sheetId="1" sqref="G31" start="0" length="2147483647">
    <dxf>
      <font>
        <color rgb="FFFF0000"/>
      </font>
    </dxf>
  </rfmt>
  <rfmt sheetId="1" sqref="R31" start="0" length="2147483647">
    <dxf>
      <font>
        <color rgb="FFFF0000"/>
      </font>
    </dxf>
  </rfmt>
  <rcc rId="16" sId="1" numFmtId="4">
    <oc r="E32">
      <v>31035</v>
    </oc>
    <nc r="E32">
      <v>4656</v>
    </nc>
  </rcc>
  <rcc rId="17" sId="1" odxf="1" dxf="1" numFmtId="4">
    <oc r="F32">
      <v>0</v>
    </oc>
    <nc r="F32">
      <v>3143</v>
    </nc>
    <odxf>
      <numFmt numFmtId="0" formatCode="General"/>
    </odxf>
    <ndxf>
      <numFmt numFmtId="3" formatCode="#,##0"/>
    </ndxf>
  </rcc>
  <rfmt sheetId="1" sqref="G32" start="0" length="2147483647">
    <dxf>
      <font>
        <color rgb="FFFF0000"/>
      </font>
    </dxf>
  </rfmt>
  <rfmt sheetId="1" sqref="R32" start="0" length="2147483647">
    <dxf>
      <font>
        <color rgb="FFFF0000"/>
      </font>
    </dxf>
  </rfmt>
  <rcc rId="18" sId="1">
    <oc r="D33" t="inlineStr">
      <is>
        <t>Sutvarkyti, įrengti ir pritaikyti lankymui gamtos ir kultūros paveldo objektai ir teritorijos, vnt.</t>
      </is>
    </oc>
    <nc r="D33" t="inlineStr">
      <is>
        <t>Projektų, kuriuos visiškai ar iš dalies įgyvendina socialiniai partneriai ar NVO, skaičius, vnt.</t>
      </is>
    </nc>
  </rcc>
  <rcc rId="19" sId="1">
    <oc r="E33">
      <v>3</v>
    </oc>
    <nc r="E33">
      <v>18</v>
    </nc>
  </rcc>
  <rcc rId="20" sId="1">
    <oc r="F33">
      <v>3</v>
    </oc>
    <nc r="F33">
      <v>18</v>
    </nc>
  </rcc>
  <rfmt sheetId="1" sqref="G33" start="0" length="2147483647">
    <dxf>
      <font>
        <color rgb="FFFF0000"/>
      </font>
    </dxf>
  </rfmt>
  <rfmt sheetId="1" sqref="R33" start="0" length="2147483647">
    <dxf>
      <font>
        <color rgb="FFFF0000"/>
      </font>
    </dxf>
  </rfmt>
  <rcc rId="21" sId="1">
    <oc r="D34" t="inlineStr">
      <is>
        <t>Modernizuoti kultūros infrastruktūros objektai, vnt.</t>
      </is>
    </oc>
    <nc r="D34" t="inlineStr">
      <is>
        <t>Subsidijas gavusių įmonių skaičius, vnt.</t>
      </is>
    </nc>
  </rcc>
  <rcc rId="22" sId="1">
    <oc r="E34">
      <v>7</v>
    </oc>
    <nc r="E34">
      <v>6</v>
    </nc>
  </rcc>
  <rcc rId="23" sId="1">
    <oc r="F34">
      <v>0</v>
    </oc>
    <nc r="F34">
      <v>6</v>
    </nc>
  </rcc>
  <rfmt sheetId="1" sqref="G34" start="0" length="2147483647">
    <dxf>
      <font>
        <color rgb="FFFF0000"/>
      </font>
    </dxf>
  </rfmt>
  <rfmt sheetId="1" sqref="R34" start="0" length="2147483647">
    <dxf>
      <font>
        <color rgb="FFFF0000"/>
      </font>
    </dxf>
  </rfmt>
  <rcc rId="24" sId="1">
    <oc r="D35" t="inlineStr">
      <is>
        <t>Metinis pirminės energijos suvartojimo viešuosiuose pastatuose sumažėjimas, kWh/per metus</t>
      </is>
    </oc>
    <nc r="D35" t="inlineStr">
      <is>
        <t>Modernizuoti kultūros infrastruktūros objektai, vnt.</t>
      </is>
    </nc>
  </rcc>
  <rcc rId="25" sId="1">
    <oc r="E35">
      <v>440000</v>
    </oc>
    <nc r="E35">
      <v>6</v>
    </nc>
  </rcc>
  <rcc rId="26" sId="1">
    <oc r="F35">
      <v>440000</v>
    </oc>
    <nc r="F35">
      <v>4</v>
    </nc>
  </rcc>
  <rcc rId="27" sId="1">
    <oc r="H35">
      <v>2019</v>
    </oc>
    <nc r="H35"/>
  </rcc>
  <rcc rId="28" sId="1">
    <oc r="I35">
      <v>2021</v>
    </oc>
    <nc r="I35"/>
  </rcc>
  <rfmt sheetId="1" sqref="R35" start="0" length="2147483647">
    <dxf>
      <font>
        <color rgb="FFFF0000"/>
      </font>
    </dxf>
  </rfmt>
  <rfmt sheetId="1" sqref="G35" start="0" length="2147483647">
    <dxf>
      <font>
        <color rgb="FFFF0000"/>
      </font>
    </dxf>
  </rfmt>
  <rcc rId="29" sId="1">
    <oc r="D30" t="inlineStr">
      <is>
        <t xml:space="preserve"> Viešųjų materialinių ir (ar) nematerialinių investicijų (ES, valstybės, savivaldybių biudžetų ir kitų viešųjų lėšų) lėšomis numatomos įgyvendinti priemonės (kurios programos veiksmų plane bus detalizuotos iki veiksmų):</t>
      </is>
    </oc>
    <nc r="D30" t="inlineStr">
      <is>
        <t xml:space="preserve">Viešųjų materialinių ir (ar) nematerialinių investicijų (ES, valstybės, savivaldybių biudžetų ir kitų viešųjų lėšų) lėšomis numatomos įgyvendinti priemonės (kurios programos veiksmų plane bus detalizuotos iki veiksmų) </t>
      </is>
    </nc>
  </rcc>
  <rfmt sheetId="1" sqref="D30" start="0" length="2147483647">
    <dxf>
      <font>
        <color auto="1"/>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O53">
    <dxf>
      <fill>
        <patternFill patternType="solid">
          <bgColor rgb="FFFFFF00"/>
        </patternFill>
      </fill>
    </dxf>
  </rfmt>
  <rfmt sheetId="1" sqref="O53" start="0" length="2147483647">
    <dxf>
      <font>
        <color auto="1"/>
      </font>
    </dxf>
  </rfmt>
  <rcc rId="896" sId="1">
    <nc r="R53" t="inlineStr">
      <is>
        <t>Savivaldybės prisidėjimas prie projekto, įskaitant tinkamas, bet nepadengiančias projekto finansavimą, iš viso 230283,95 Eur</t>
      </is>
    </nc>
  </rcc>
  <rfmt sheetId="1" sqref="R53" start="0" length="2147483647">
    <dxf>
      <font>
        <color auto="1"/>
      </font>
    </dxf>
  </rfmt>
  <rfmt sheetId="1" sqref="R53">
    <dxf>
      <fill>
        <patternFill patternType="solid">
          <bgColor rgb="FFFFFF00"/>
        </patternFill>
      </fill>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7" sId="1" odxf="1" dxf="1">
    <nc r="C54" t="inlineStr">
      <is>
        <t>1-1-P-1</t>
      </is>
    </nc>
    <odxf>
      <font>
        <sz val="9"/>
        <color rgb="FFFF0000"/>
        <name val="Times New Roman"/>
        <scheme val="none"/>
      </font>
      <fill>
        <patternFill patternType="none">
          <bgColor indexed="65"/>
        </patternFill>
      </fill>
    </odxf>
    <ndxf>
      <font>
        <sz val="9"/>
        <color auto="1"/>
        <name val="Times New Roman"/>
        <scheme val="none"/>
      </font>
      <fill>
        <patternFill patternType="solid">
          <bgColor rgb="FFFFFF00"/>
        </patternFill>
      </fill>
    </ndxf>
  </rcc>
  <rcc rId="898" sId="1" odxf="1" dxf="1">
    <nc r="D54" t="inlineStr">
      <is>
        <t>Sukurtos arba atnaujintos atviros erdvės miestų vietovėse, m2</t>
      </is>
    </nc>
    <odxf>
      <font>
        <sz val="9"/>
        <color rgb="FFFF0000"/>
        <name val="Times New Roman"/>
        <scheme val="none"/>
      </font>
      <fill>
        <patternFill patternType="none">
          <bgColor indexed="65"/>
        </patternFill>
      </fill>
    </odxf>
    <ndxf>
      <font>
        <sz val="9"/>
        <color auto="1"/>
        <name val="Times New Roman"/>
        <scheme val="none"/>
      </font>
      <fill>
        <patternFill patternType="solid">
          <bgColor rgb="FFFFFF00"/>
        </patternFill>
      </fill>
    </ndxf>
  </rcc>
  <rcc rId="899" sId="1">
    <oc r="I54">
      <v>2020</v>
    </oc>
    <nc r="I54">
      <v>2021</v>
    </nc>
  </rcc>
  <rfmt sheetId="1" sqref="H54:I54">
    <dxf>
      <fill>
        <patternFill patternType="solid">
          <bgColor rgb="FFFFFF00"/>
        </patternFill>
      </fill>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0" sId="1">
    <nc r="K54" t="inlineStr">
      <is>
        <t>07.1.1-CPVA-R-905-21-0006</t>
      </is>
    </nc>
  </rcc>
  <rfmt sheetId="1" sqref="K54" start="0" length="2147483647">
    <dxf>
      <font>
        <color auto="1"/>
      </font>
    </dxf>
  </rfmt>
  <rfmt sheetId="1" sqref="K54">
    <dxf>
      <fill>
        <patternFill patternType="solid">
          <bgColor rgb="FFFFFF00"/>
        </patternFill>
      </fill>
    </dxf>
  </rfmt>
  <rcc rId="901" sId="1">
    <nc r="J54" t="inlineStr">
      <is>
        <t>Įgyvendinamas projektas</t>
      </is>
    </nc>
  </rcc>
  <rfmt sheetId="1" sqref="J54" start="0" length="2147483647">
    <dxf>
      <font>
        <color auto="1"/>
      </font>
    </dxf>
  </rfmt>
  <rfmt sheetId="1" sqref="J54">
    <dxf>
      <fill>
        <patternFill patternType="solid">
          <bgColor rgb="FFFFFF00"/>
        </patternFill>
      </fill>
    </dxf>
  </rfmt>
  <rcc rId="902" sId="1">
    <nc r="E54">
      <v>16894</v>
    </nc>
  </rcc>
  <rcc rId="903" sId="1">
    <nc r="F54">
      <v>16894</v>
    </nc>
  </rcc>
  <rcc rId="904" sId="1">
    <nc r="G54">
      <v>16894</v>
    </nc>
  </rcc>
  <rfmt sheetId="1" sqref="E54:G54" start="0" length="2147483647">
    <dxf>
      <font>
        <color auto="1"/>
      </font>
    </dxf>
  </rfmt>
  <rfmt sheetId="1" sqref="A54:G54">
    <dxf>
      <fill>
        <patternFill>
          <bgColor rgb="FFFFFF00"/>
        </patternFill>
      </fill>
    </dxf>
  </rfmt>
  <rfmt sheetId="1" xfDxf="1" sqref="N54"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54:N54">
    <dxf>
      <fill>
        <patternFill patternType="solid">
          <bgColor rgb="FFFFFF00"/>
        </patternFill>
      </fill>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5" sId="1" xfDxf="1" dxf="1">
    <nc r="Q54">
      <v>365868.15</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906" sId="1">
    <nc r="P54">
      <v>4091962.85</v>
    </nc>
  </rcc>
  <rfmt sheetId="1" sqref="O54:Q54" start="0" length="2147483647">
    <dxf>
      <font>
        <color auto="1"/>
      </font>
    </dxf>
  </rfmt>
  <rfmt sheetId="1" sqref="O54:Q54">
    <dxf>
      <fill>
        <patternFill patternType="solid">
          <bgColor rgb="FFFFFF00"/>
        </patternFill>
      </fill>
    </dxf>
  </rfmt>
  <rcc rId="907" sId="1">
    <nc r="R54" t="inlineStr">
      <is>
        <t>Veiksmo įgyvendinimo pradžia 2017 m., pabaiga 2021 m. 2015 m. parengtas Investicinis projektas. 2016 m. pateiktas projektinis pasiūlymas. Projektas įtrauktas į Kauno regiono projektų sąrašą. Finansavimo administravimo sutartis pasirašyta 2017-04-11.  Sutvarkyta planuota Prabaudos parko dalis. Pasiektas įgyvendinimo rodiklis. Sukurtos arba atnaujintos atviros erdvės miestų vietovėse  12234 m2 Sutvarkyta Nepriklausomybės aikštė. Pasiektas įgyvendinimo rodiklis Sukurtos arba atnaujintos atviros erdvės miestų vietovėse  4660 m2. Baigti Vilniaus g. rekonstrukcijos darbai. Projekto įgyvendinimo pabaiga numatyta 2021-05-31 dėl Covid pandemijos. Planuojama įgyvendinimo pabaigą pratęsti. Savivaldybės prisidėjimas prie projekto, įskaitant tinkamas, bet nepadengiančias projekto finansavimą, iš viso 533634,30 Eur</t>
      </is>
    </nc>
  </rcc>
  <rfmt sheetId="1" sqref="R54" start="0" length="2147483647">
    <dxf>
      <font>
        <color auto="1"/>
      </font>
    </dxf>
  </rfmt>
  <rfmt sheetId="1" sqref="R54">
    <dxf>
      <fill>
        <patternFill patternType="solid">
          <bgColor rgb="FFFFFF00"/>
        </patternFill>
      </fill>
    </dxf>
  </rfmt>
  <rcv guid="{1D381244-AA31-427F-93D8-47BC266CDF71}" action="delete"/>
  <rdn rId="0" localSheetId="1" customView="1" name="Z_1D381244_AA31_427F_93D8_47BC266CDF71_.wvu.FilterData" hidden="1" oldHidden="1">
    <formula>Lapas1!$A$27:$R$96</formula>
    <oldFormula>Lapas1!$A$27:$R$96</oldFormula>
  </rdn>
  <rcv guid="{1D381244-AA31-427F-93D8-47BC266CDF71}"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9" sId="1">
    <nc r="C55" t="inlineStr">
      <is>
        <t>1-1-P-1</t>
      </is>
    </nc>
  </rcc>
  <rcc rId="910" sId="1" xfDxf="1" dxf="1">
    <nc r="D55" t="inlineStr">
      <is>
        <t>Sukurtos arba atnaujintos atviros erdvės miestų vietovėse, m2</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A55:D55" start="0" length="2147483647">
    <dxf>
      <font>
        <color auto="1"/>
      </font>
    </dxf>
  </rfmt>
  <rfmt sheetId="1" sqref="A55:D55">
    <dxf>
      <fill>
        <patternFill>
          <bgColor rgb="FFFFFF00"/>
        </patternFill>
      </fill>
    </dxf>
  </rfmt>
  <rcc rId="911" sId="1">
    <oc r="I55">
      <v>2020</v>
    </oc>
    <nc r="I55">
      <v>2021</v>
    </nc>
  </rcc>
  <rfmt sheetId="1" sqref="H55:I55">
    <dxf>
      <fill>
        <patternFill patternType="solid">
          <bgColor rgb="FFFFFF00"/>
        </patternFill>
      </fill>
    </dxf>
  </rfmt>
  <rcc rId="912" sId="1">
    <oc r="E54">
      <v>16894</v>
    </oc>
    <nc r="E54">
      <v>0</v>
    </nc>
  </rcc>
  <rcc rId="913" sId="1">
    <oc r="F54">
      <v>16894</v>
    </oc>
    <nc r="F54">
      <v>0</v>
    </nc>
  </rcc>
  <rcc rId="914" sId="1">
    <oc r="G54">
      <v>16894</v>
    </oc>
    <nc r="G54">
      <v>0</v>
    </nc>
  </rcc>
  <rcc rId="915" sId="1">
    <oc r="R54" t="inlineStr">
      <is>
        <t>Veiksmo įgyvendinimo pradžia 2017 m., pabaiga 2021 m. 2015 m. parengtas Investicinis projektas. 2016 m. pateiktas projektinis pasiūlymas. Projektas įtrauktas į Kauno regiono projektų sąrašą. Finansavimo administravimo sutartis pasirašyta 2017-04-11.  Sutvarkyta planuota Prabaudos parko dalis. Pasiektas įgyvendinimo rodiklis. Sukurtos arba atnaujintos atviros erdvės miestų vietovėse  12234 m2 Sutvarkyta Nepriklausomybės aikštė. Pasiektas įgyvendinimo rodiklis Sukurtos arba atnaujintos atviros erdvės miestų vietovėse  4660 m2. Baigti Vilniaus g. rekonstrukcijos darbai. Projekto įgyvendinimo pabaiga numatyta 2021-05-31 dėl Covid pandemijos. Planuojama įgyvendinimo pabaigą pratęsti. Savivaldybės prisidėjimas prie projekto, įskaitant tinkamas, bet nepadengiančias projekto finansavimą, iš viso 533634,30 Eur</t>
      </is>
    </oc>
    <nc r="R54" t="inlineStr">
      <is>
        <t>Veiksmo įgyvendinimo pradžia 2017 m., pabaiga 2021 m. 2015 m. parengtas Investicinis projektas. 2016 m. pateiktas projektinis pasiūlymas. Projektas įtrauktas į Kauno regiono projektų sąrašą. Finansavimo administravimo sutartis pasirašyta 2017-04-11.  Sutvarkyta planuota Prabaudos parko dalis. Pasiektas įgyvendinimo rodiklis. Sukurtos arba atnaujintos atviros erdvės miestų vietovėse  12234 m2 Sutvarkyta Nepriklausomybės aikštė. Pasiektas įgyvendinimo rodiklis Sukurtos arba atnaujintos atviros erdvės miestų vietovėse  4660 m2. Baigti Vilniaus g. rekonstrukcijos darbai. Projekto įgyvendinimo pabaiga numatyta 2021-05-31 dėl Covid pandemijos. . Savivaldybės prisidėjimas prie projekto, įskaitant tinkamas, bet nepadengiančias projekto finansavimą, iš viso 533634,30 Eur. Įgyvendinimo rodiklisi bus užskaityti 2021 m.</t>
      </is>
    </nc>
  </rcc>
  <rcc rId="916" sId="1">
    <nc r="E55">
      <v>0</v>
    </nc>
  </rcc>
  <rcc rId="917" sId="1">
    <nc r="F55">
      <v>0</v>
    </nc>
  </rcc>
  <rcc rId="918" sId="1">
    <nc r="G55">
      <v>0</v>
    </nc>
  </rcc>
  <rfmt sheetId="1" sqref="E55:G55" start="0" length="2147483647">
    <dxf>
      <font>
        <color auto="1"/>
      </font>
    </dxf>
  </rfmt>
  <rfmt sheetId="1" sqref="E55:G55">
    <dxf>
      <fill>
        <patternFill patternType="solid">
          <bgColor rgb="FFFFFF00"/>
        </patternFill>
      </fill>
    </dxf>
  </rfmt>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9" sId="1">
    <nc r="J55" t="inlineStr">
      <is>
        <t>Įgyvendinamas projektas</t>
      </is>
    </nc>
  </rcc>
  <rcc rId="920" sId="1">
    <nc r="K55" t="inlineStr">
      <is>
        <t>07.1.1-CPVA-R-905-21-0018</t>
      </is>
    </nc>
  </rcc>
  <rfmt sheetId="1" sqref="J55:K55" start="0" length="2147483647">
    <dxf>
      <font>
        <color auto="1"/>
      </font>
    </dxf>
  </rfmt>
  <rfmt sheetId="1" sqref="J55:K55">
    <dxf>
      <fill>
        <patternFill patternType="solid">
          <bgColor rgb="FFFFFF00"/>
        </patternFill>
      </fill>
    </dxf>
  </rfmt>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N5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xfDxf="1" sqref="N5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xfDxf="1" sqref="N5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55:N55">
    <dxf>
      <fill>
        <patternFill patternType="solid">
          <bgColor rgb="FFFFFF00"/>
        </patternFill>
      </fill>
    </dxf>
  </rfmt>
  <rcc rId="921" sId="1">
    <nc r="Q55">
      <v>256234</v>
    </nc>
  </rcc>
  <rcc rId="922" sId="1">
    <nc r="P55">
      <v>1339456.4099999999</v>
    </nc>
  </rcc>
  <rcc rId="923" sId="1">
    <nc r="R55" t="inlineStr">
      <is>
        <t>Veiksmo įgyvendinimo pradžia 2018 m., pabaiga 2021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numatyta 2021-03-31 dėl Covid pandemijos. Savivaldybės prisidėjimas prie projekto,  įskaitant tinkamas, bet nepadengiančias projekto finansavimą, iš viso 328 052,62 Eur</t>
      </is>
    </nc>
  </rcc>
  <rfmt sheetId="1" sqref="O55:R55" start="0" length="2147483647">
    <dxf>
      <font>
        <color auto="1"/>
      </font>
    </dxf>
  </rfmt>
  <rfmt sheetId="1" sqref="O55:R55">
    <dxf>
      <fill>
        <patternFill patternType="solid">
          <bgColor rgb="FFFFFF00"/>
        </patternFill>
      </fill>
    </dxf>
  </rfmt>
  <rcv guid="{1D381244-AA31-427F-93D8-47BC266CDF71}" action="delete"/>
  <rdn rId="0" localSheetId="1" customView="1" name="Z_1D381244_AA31_427F_93D8_47BC266CDF71_.wvu.FilterData" hidden="1" oldHidden="1">
    <formula>Lapas1!$A$27:$R$96</formula>
    <oldFormula>Lapas1!$A$27:$R$96</oldFormula>
  </rdn>
  <rcv guid="{1D381244-AA31-427F-93D8-47BC266CDF71}"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25" sId="1" ref="A35:XFD35" action="deleteRow">
    <rfmt sheetId="1" xfDxf="1" sqref="A35:XFD35" start="0" length="0">
      <dxf>
        <alignment vertical="center" readingOrder="0"/>
      </dxf>
    </rfmt>
    <rcc rId="0" sId="1" dxf="1">
      <nc r="A35" t="inlineStr">
        <is>
          <t>1.1.10v</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B35" t="inlineStr">
        <is>
          <t>Veiksmas: Garliavos miesto parko sutvarkymas (įrengimas)</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D35" t="inlineStr">
        <is>
          <t>Sukurtos arba atnaujintos atviros erdvės miestų vietovėse, m2</t>
        </is>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E35">
        <v>45254.62</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F35">
        <v>45254.62</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G35">
        <v>45254.62</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H35">
        <v>2017</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I35">
        <v>2019</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J35" t="inlineStr">
        <is>
          <t>Baigtas įgyvendinti</t>
        </is>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K35" t="inlineStr">
        <is>
          <t>07.1.1-CPVA-R-905-21-0002</t>
        </is>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L35">
        <f>SUM(M35:N35)</f>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M35">
        <v>1029769.59</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N35">
        <v>54061.46</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P35">
        <v>1027167.55</v>
      </nc>
      <ndxf>
        <font>
          <sz val="9"/>
          <color theme="1"/>
          <name val="Times New Roman"/>
          <scheme val="none"/>
        </font>
        <alignment horizontal="center" wrapText="1" readingOrder="0"/>
        <border outline="0">
          <left style="thin">
            <color indexed="64"/>
          </left>
          <right style="thin">
            <color indexed="64"/>
          </right>
          <top style="thin">
            <color indexed="64"/>
          </top>
          <bottom style="thin">
            <color indexed="64"/>
          </bottom>
        </border>
      </ndxf>
    </rcc>
    <rcc rId="0" sId="1" dxf="1">
      <nc r="Q35">
        <v>54061.46</v>
      </nc>
      <ndxf>
        <font>
          <sz val="9"/>
          <color theme="1"/>
          <name val="Times New Roman"/>
          <scheme val="none"/>
        </font>
        <alignment horizontal="center" wrapText="1" readingOrder="0"/>
        <border outline="0">
          <left style="thin">
            <color indexed="64"/>
          </left>
          <right style="thin">
            <color indexed="64"/>
          </right>
          <top style="thin">
            <color indexed="64"/>
          </top>
          <bottom style="thin">
            <color indexed="64"/>
          </bottom>
        </border>
      </ndxf>
    </rcc>
    <rcc rId="0" sId="1" dxf="1">
      <nc r="R35" t="inlineStr">
        <is>
          <t>Baigta sutartis.</t>
        </is>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rc>
  <rrc rId="926" sId="1" ref="A35:XFD35" action="deleteRow">
    <rfmt sheetId="1" xfDxf="1" sqref="A35:XFD35" start="0" length="0">
      <dxf>
        <alignment vertical="center" readingOrder="0"/>
      </dxf>
    </rfmt>
    <rcc rId="0" sId="1" dxf="1">
      <nc r="A35" t="inlineStr">
        <is>
          <t>1.1.11v</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B35" t="inlineStr">
        <is>
          <t>Veiksmas:  Garliavos miesto viešųjų erdvių kompleksiškas sutvarkymas ir pritaikymas vietos bendruomenei ir verslui</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D35" t="inlineStr">
        <is>
          <t>Sukurtos arba atnaujintos atviros erdvės miestų vietovėse, m2</t>
        </is>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E35">
        <v>88169</v>
      </nc>
      <ndxf>
        <font>
          <sz val="9"/>
          <color theme="1"/>
          <name val="Times New Roman"/>
          <scheme val="none"/>
        </font>
        <alignment horizontal="right" wrapText="1" readingOrder="0"/>
        <border outline="0">
          <left style="thin">
            <color indexed="64"/>
          </left>
          <right style="thin">
            <color indexed="64"/>
          </right>
          <top style="thin">
            <color indexed="64"/>
          </top>
          <bottom style="thin">
            <color indexed="64"/>
          </bottom>
        </border>
      </ndxf>
    </rcc>
    <rcc rId="0" sId="1" dxf="1">
      <nc r="F35">
        <v>0</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G35">
        <v>0</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H35">
        <v>2018</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I35">
        <v>2019</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J35" t="inlineStr">
        <is>
          <t>Įgyvendinamas projektas</t>
        </is>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K35" t="inlineStr">
        <is>
          <t xml:space="preserve"> 07.1.1-CPVA-R-905-21-0027</t>
        </is>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L35">
        <f>SUM(M35:N35)</f>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M35">
        <v>3803602.45</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N35">
        <v>671437.11</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P35">
        <v>3567990.26</v>
      </nc>
      <ndxf>
        <font>
          <sz val="9"/>
          <color auto="1"/>
          <name val="Times New Roman"/>
          <scheme val="none"/>
        </font>
        <fill>
          <patternFill patternType="solid">
            <bgColor theme="0"/>
          </patternFill>
        </fill>
        <alignment wrapText="1" readingOrder="0"/>
        <border outline="0">
          <left style="thin">
            <color indexed="64"/>
          </left>
          <right style="thin">
            <color indexed="64"/>
          </right>
          <top style="thin">
            <color indexed="64"/>
          </top>
          <bottom style="thin">
            <color indexed="64"/>
          </bottom>
        </border>
      </ndxf>
    </rcc>
    <rcc rId="0" sId="1" dxf="1">
      <nc r="Q35">
        <v>737398.13</v>
      </nc>
      <ndxf>
        <font>
          <sz val="9"/>
          <color auto="1"/>
          <name val="Times New Roman"/>
          <scheme val="none"/>
        </font>
        <fill>
          <patternFill patternType="solid">
            <bgColor theme="0"/>
          </patternFill>
        </fill>
        <alignment wrapText="1" readingOrder="0"/>
        <border outline="0">
          <left style="thin">
            <color indexed="64"/>
          </left>
          <right style="thin">
            <color indexed="64"/>
          </right>
          <top style="thin">
            <color indexed="64"/>
          </top>
          <bottom style="thin">
            <color indexed="64"/>
          </bottom>
        </border>
      </ndxf>
    </rcc>
    <rcc rId="0" sId="1" dxf="1">
      <nc r="R35" t="inlineStr">
        <is>
          <t>Įgyvendinamas projektas.</t>
        </is>
      </nc>
      <ndxf>
        <font>
          <sz val="9"/>
          <color auto="1"/>
          <name val="Times New Roman"/>
          <scheme val="none"/>
        </font>
        <alignment wrapText="1" readingOrder="0"/>
        <border outline="0">
          <left style="thin">
            <color rgb="FF000000"/>
          </left>
          <right style="thin">
            <color rgb="FF000000"/>
          </right>
          <top style="thin">
            <color rgb="FF000000"/>
          </top>
          <bottom style="thin">
            <color rgb="FF000000"/>
          </bottom>
        </border>
      </ndxf>
    </rcc>
  </rrc>
  <rrc rId="927" sId="1" ref="A35:XFD35" action="deleteRow">
    <rfmt sheetId="1" xfDxf="1" sqref="A35:XFD35" start="0" length="0"/>
    <rcc rId="0" sId="1" dxf="1">
      <nc r="A35" t="inlineStr">
        <is>
          <t>1.1.12v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Jonavos miesto žemutinės dalies kompleksinis gyvenamųjų namų kiemų bei aplinkos sutvarkymas ir pasiekiamumo gerinimas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Sukurtos arba atnaujintos atviros erdvės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12872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12872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12872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2017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07.1.1-CPVA-R-903-21-0001</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SUM(M35:N35)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636329.23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51595.05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636329.23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51595.05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 xml:space="preserve">Projektas baigtas.                                                                                                          Projektas finansuotas iš SB lėšų, kurios atstatytos gavus ES ir VB finansavimą atliktose projekto veiklose: Atnaujinti 9 objektai: įvažiavimo ir pėsčiųjų tako prie Kauno g. 61, teritorijos prie Kauno g. 91, Lietavos g. šaligatvio (nuo J. Basanavičiaus g. iki Kosmonautų g.), aikštelės prie daugiabučių namų Parko g. 5 ir 7, teritorija prie daugiabučių namų Prezidento g.18, Prezidento g. 19A, Panerių g. 29 ir Panerių g. 31, laiptų į Rimkus (adresas Chemikų g.), pėsčiųjų tako Chemikų g. kvartale, pėsčiųjų tako ir laiptų link Kosmonautų g. 2A, 2B, 16 namų bei pėsčiųjų tako nuo Žeimių g. dviračių tako iki Kalnų g., teritorija tarp daugiabučių namų Parko g.1 ir Parko g.3. Sukurtos ir atnaujintos erdvės – 12872 kv.m.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28" sId="1" ref="A35:XFD35" action="deleteRow">
    <rfmt sheetId="1" xfDxf="1" sqref="A35:XFD35" start="0" length="0"/>
    <rcc rId="0" sId="1" dxf="1">
      <nc r="A35" t="inlineStr">
        <is>
          <t>1.1.13v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Kaišiadorių miesto Prezidento A. M. Brazausko parko sutvarkymas ir pritaikymas rekreaciniams, poilsio ir sveikatinimo poreikiams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Sukurtos arba atnaujintos atviros erdvės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28930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28930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28930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2019</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07.1.1-CPVA-R-905-21-0001</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SUM(M35:N35)</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776123.69</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40848.629999999997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776123.69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40848.629999999997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Projektas baigtas įgyvendinti. Baigimo data 2018 m. balandžio 19 d. Pasiektas rodiklis - Sukurtos arba atnaujintos atviros erdvės miestų vietovėse 28 930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29" sId="1" ref="A35:XFD35" action="deleteRow">
    <rfmt sheetId="1" xfDxf="1" sqref="A35:XFD35" start="0" length="0"/>
    <rcc rId="0" sId="1" dxf="1">
      <nc r="A35" t="inlineStr">
        <is>
          <t>1.1.14v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Kaišiadorių miesto Gedimino gatvės prieigų sutvarkymas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Sukurtos arba atnaujintos atviros erdvės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29305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2021</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07.1.1-CPVA-R-905-21-0021</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SUM(M35:N35)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1726612.74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533682.78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1497936.8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657555.77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Projekto siektinas rodiklis - sukurtos arba atnaujintos atviros erdvės miestų vietovėse 29 305,00 m2. Šiuo metu projekto veiklos baigtos, liko pateikti galutinį mokėjimo prašymą.</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30" sId="1" ref="A35:XFD35" action="deleteRow">
    <rfmt sheetId="1" xfDxf="1" sqref="A35:XFD35" start="0" length="0"/>
    <rcc rId="0" sId="1" dxf="1">
      <nc r="A35" t="inlineStr">
        <is>
          <t>1.1.15v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Kaišiadorių miesto viešųjų erdvių pritaikymas bendruomenės sveikatinimo veiklai bei poilsiui</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Sukurtos arba atnaujintos atviros erdvės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19419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19419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19419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2019</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Baigtas įgyvendinti</t>
        </is>
      </nc>
      <ndxf>
        <font>
          <sz val="9"/>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c r="K35" t="inlineStr">
        <is>
          <t>07.1.1-CPVA-R-905-21-0008</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SUM(M35:N35)</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470624.94</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38158.79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470624.94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88683.41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Projektas baigtas įgyvendinti. Baigimo data 2019 m. lapkričio 11 d. Rodikliai : 1.  sukurtos arba atnaujintos atviros erdvės miestų vietovėse m2 (siektina reikšmė 19 419,00 m2) pasiekta reikšmė 19 409,00 m2; 2. Pastatyti arba atnaujint viešieji arba komerciniai pastatai miestų vietovėse (siektina reikšmė 16 m2) pasiekta reikšmė 26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31" sId="1" ref="A35:XFD35" action="deleteRow">
    <rfmt sheetId="1" xfDxf="1" sqref="A35:XFD35" start="0" length="0"/>
    <rfmt sheetId="1" sqref="A35"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35"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35" t="inlineStr">
        <is>
          <t>1-1-P-2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Pastatyti arba atnaujinti viešieji arba komerciniai pastatai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16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16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26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35"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35"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35" start="0" length="0">
      <dxf>
        <font>
          <sz val="9"/>
          <color rgb="FFFF0000"/>
          <name val="Times New Roman"/>
          <scheme val="none"/>
        </font>
        <alignment vertical="center" wrapText="1" readingOrder="0"/>
        <border outline="0">
          <right style="thin">
            <color indexed="64"/>
          </right>
          <top style="thin">
            <color indexed="64"/>
          </top>
          <bottom style="thin">
            <color indexed="64"/>
          </bottom>
        </border>
      </dxf>
    </rfmt>
    <rfmt sheetId="1" sqref="L35"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35"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35"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rc>
  <rrc rId="932" sId="1" ref="A35:XFD35" action="deleteRow">
    <rfmt sheetId="1" xfDxf="1" sqref="A35:XFD35" start="0" length="0"/>
    <rcc rId="0" sId="1" dxf="1">
      <nc r="A35" t="inlineStr">
        <is>
          <t>1.1.16v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Kėdainių miesto Didžiosios Rinkos aikštės modernizavimas, pritaikant vietos bendruomenei</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1-1-P-4</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Modernizuoti kultūros infrastruktūros objektai, vnt.</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Įgyvendinamas projektas</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07.1.1-CPVA-V-304-01-0002</t>
        </is>
      </nc>
      <ndxf>
        <font>
          <sz val="9"/>
          <color rgb="FFFF0000"/>
          <name val="Times New Roman"/>
          <scheme val="none"/>
        </font>
        <alignment vertical="center" wrapText="1" readingOrder="0"/>
        <border outline="0">
          <right style="thin">
            <color indexed="64"/>
          </right>
          <top style="thin">
            <color indexed="64"/>
          </top>
          <bottom style="thin">
            <color indexed="64"/>
          </bottom>
        </border>
      </ndxf>
    </rcc>
    <rcc rId="0" sId="1" dxf="1">
      <nc r="L35">
        <f>SUM(M35:N35)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448396.29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23599.81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2829781.33</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2016 m. pasirašyta projekto finansavimo administravimo sutartis, 2018 m. veiksmas  įgyvendintas, atsiradus poreikiui ir papildomo finansavimo galimybei  2018 m patvirtintos papildomos lėšos  projekto sekančiam etapui, kuris pradėtas 2018 m. 2018-12-31 atlikta 67% teatro rekonstrukcijos projekte numatytų veiklų: rekonstruota didžioji salė, vestibiuliai, administracijos kabinetai, techninės patalpos, uždengtas naujas stogas virš pastato pagrindinės dalies, rekonstruotoje dalyje įrengtos naujos inžinerinės sistemos, priešgaisrinė signalizacija. 2019-2020 metais vykdyti II etapo darbai, t.y. mažosios salės, lėlių muziejaus, pagalbinių patalpų remontas ir inžinerinių sistemų įrengimas, neįgaliųjų keltuvų montavimas.</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33" sId="1" ref="A35:XFD35" action="deleteRow">
    <rfmt sheetId="1" xfDxf="1" sqref="A35:XFD35" start="0" length="0"/>
    <rcc rId="0" sId="1" dxf="1">
      <nc r="A35" t="inlineStr">
        <is>
          <t>1.1.17v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 xml:space="preserve">Veiksmas: kompleksiškas Kėdainių miesto upių prieigų sutvarkymas, sukuriant patrauklias viešąsias erdves bendruomenei ir verslui </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1-1-P-4</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Modernizuoti kultūros infrastruktūros objektai, vnt.</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2020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Įgyvendinamas projektas</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07.1.1-CPVA-V-304-01-0004</t>
        </is>
      </nc>
      <ndxf>
        <font>
          <sz val="9"/>
          <color rgb="FFFF0000"/>
          <name val="Times New Roman"/>
          <scheme val="none"/>
        </font>
        <alignment vertical="center" wrapText="1" readingOrder="0"/>
        <border outline="0">
          <right style="thin">
            <color indexed="64"/>
          </right>
          <top style="thin">
            <color indexed="64"/>
          </top>
          <bottom style="thin">
            <color indexed="64"/>
          </bottom>
        </border>
      </ndxf>
    </rcc>
    <rcc rId="0" sId="1" dxf="1">
      <nc r="L35">
        <f>SUM(M35:N35)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2649431.71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214819.05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4643875.5199999996</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 xml:space="preserve">2017 m. pasirašyta projekto finansavimo administravimo sutartis. Projektas įgyvendinamas, planuojamas baigti 2021 m. 2019-2020 m. atlikti bendrastatybiniai ir scenos technologiniai  įrengimų keitimo darbai. Parengtas rinkodaros planas, atliktas scenos konstrukcijų techninės būklės įvertinimas. Atnaujintos teatro scenos konstrukcijos, scenos mechanizacijos sistemos, garso ir meninio apšvietimo sistemos bei įsigyta ir sumontuota teatro veiklai reikalinga įranga. Prengtos edukacinės programos, kurių metu bus naudojami LCD ekranai. 
</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34" sId="1" ref="A35:XFD35" action="deleteRow">
    <rfmt sheetId="1" xfDxf="1" sqref="A35:XFD35" start="0" length="0">
      <dxf>
        <alignment vertical="center" readingOrder="0"/>
      </dxf>
    </rfmt>
    <rcc rId="0" sId="1" dxf="1">
      <nc r="A35" t="inlineStr">
        <is>
          <t>1.1.18v</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B35" t="inlineStr">
        <is>
          <t xml:space="preserve">Veiksmas:  Kėdainių miesto viešųjų erdvių (Kėdainių miesto, Vytauto parkų, universalaus daugiafunkcio aikštyno, lauko teniso kortų prieigų) kompleksiškas sutvarkymas ir pritaikymas bendruomenei ir verslui </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C35" t="inlineStr">
        <is>
          <t>1-1-P-4</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D35" t="inlineStr">
        <is>
          <t>Modernizuoti kultūros infrastruktūros objektai, vnt.</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E35">
        <v>1</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F35">
        <v>0</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G35">
        <v>0</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H35">
        <v>2016</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I35">
        <v>2020</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J35" t="inlineStr">
        <is>
          <t>Įgyvendinamas projektas</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K35" t="inlineStr">
        <is>
          <t>07.1.1-CPVA-V-304-01-0022</t>
        </is>
      </nc>
      <ndxf>
        <font>
          <sz val="9"/>
          <color rgb="FFFF0000"/>
          <name val="Times New Roman"/>
          <scheme val="none"/>
        </font>
        <alignment wrapText="1" readingOrder="0"/>
        <border outline="0">
          <right style="thin">
            <color indexed="64"/>
          </right>
          <top style="thin">
            <color indexed="64"/>
          </top>
          <bottom style="thin">
            <color indexed="64"/>
          </bottom>
        </border>
      </ndxf>
    </rcc>
    <rcc rId="0" sId="1" dxf="1">
      <nc r="L35">
        <f>SUM(M35:N35)</f>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M35">
        <v>3145148</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N35">
        <v>419809.5</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O35">
        <f>P35+Q35</f>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P35">
        <v>0</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Q35">
        <v>0</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R35" t="inlineStr">
        <is>
          <t xml:space="preserve">2018 m rengta paraiška ir derinta su LR Kultūros m-ja, 2020 m. pabaigoje pasirašyta projekto finansavimo sutartis. Darbus planuojama pradėti 2021 m. </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rc>
  <rrc rId="935" sId="1" ref="A35:XFD35" action="deleteRow">
    <rfmt sheetId="1" xfDxf="1" sqref="A35:XFD35" start="0" length="0"/>
    <rcc rId="0" sId="1" dxf="1">
      <nc r="A35" t="inlineStr">
        <is>
          <t>1.1.19v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kompleksiškas Kėdainių miesto maudymvietės ir poilsio zonos sutvarkymas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1-1-P-4</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Modernizuoti kultūros infrastruktūros objektai, vnt.</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2020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Įgyvendinamas projektas</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07.1.1-CPVA-V-304-01-0021</t>
        </is>
      </nc>
      <ndxf>
        <font>
          <sz val="9"/>
          <color rgb="FFFF0000"/>
          <name val="Times New Roman"/>
          <scheme val="none"/>
        </font>
        <alignment vertical="center" wrapText="1" readingOrder="0"/>
        <border outline="0">
          <right style="thin">
            <color indexed="64"/>
          </right>
          <top style="thin">
            <color indexed="64"/>
          </top>
          <bottom style="thin">
            <color indexed="64"/>
          </bottom>
        </border>
      </ndxf>
    </rcc>
    <rcc rId="0" sId="1" dxf="1">
      <nc r="L35">
        <f>SUM(M35:N35)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588952.35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52025.919999999998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Parengtas IP, 2019 m sausio mėn. buvo pateiktas LR KM svarstyti, 2020 m. gruodį pasirašyta projekto finansavimo sutartis</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36" sId="1" ref="A35:XFD35" action="deleteRow">
    <rfmt sheetId="1" xfDxf="1" sqref="A35:XFD35" start="0" length="0"/>
    <rcc rId="0" sId="1" dxf="1">
      <nc r="A35" t="inlineStr">
        <is>
          <t>1.1.20v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daugiabučių namų kvartalų kompleksinis atnaujinimas Kėdainių mieste</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r>
            <t>Sukurtos arba atnaujintos atviros erdvės miestų vietovėse, m</t>
          </r>
          <r>
            <rPr>
              <vertAlign val="superscript"/>
              <sz val="9"/>
              <color rgb="FFFF0000"/>
              <rFont val="Times New Roman"/>
              <family val="1"/>
            </rPr>
            <t>2</t>
          </r>
        </is>
      </nc>
      <ndxf>
        <font>
          <sz val="9"/>
          <color rgb="FFFF0000"/>
          <name val="Times New Roman"/>
          <scheme val="none"/>
        </font>
        <alignment vertical="center" wrapText="1" readingOrder="0"/>
        <border outline="0">
          <bottom style="thin">
            <color rgb="FF000000"/>
          </bottom>
        </border>
      </ndxf>
    </rcc>
    <rcc rId="0" sId="1" dxf="1">
      <nc r="E35">
        <v>147397</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2019</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Įgyvendinamas projektas</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07.1.1-CPVA-R-904-21-0015</t>
        </is>
      </nc>
      <ndxf>
        <font>
          <sz val="9"/>
          <color rgb="FFFF0000"/>
          <name val="Times New Roman"/>
          <scheme val="none"/>
        </font>
        <alignment vertical="center" wrapText="1" readingOrder="0"/>
        <border outline="0">
          <right style="thin">
            <color indexed="64"/>
          </right>
          <top style="thin">
            <color indexed="64"/>
          </top>
          <bottom style="thin">
            <color indexed="64"/>
          </bottom>
        </border>
      </ndxf>
    </rcc>
    <rcc rId="0" sId="1" dxf="1">
      <nc r="L35">
        <f>M35+N35</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1238020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1243522.8600000001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 xml:space="preserve">2020 m. lapkričio mėn. pasirašyta projekto finansavimo ir administravimo sutartis Rengiamas techninis projektas. </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37" sId="1" ref="A35:XFD35" action="deleteRow">
    <rfmt sheetId="1" xfDxf="1" sqref="A35:XFD35" start="0" length="0"/>
    <rcc rId="0" sId="1" dxf="1">
      <nc r="A35" t="inlineStr">
        <is>
          <t>1.1.21v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Nemuno upės pakrantės ir Revuonos parko bei jo prieigų sutvarkymas ir pritaikymas bendruomenės ir verslo poreikiams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r>
            <t>Sukurtos arba atnaujintos atviros erdvės miestų vietovėse, m</t>
          </r>
          <r>
            <rPr>
              <vertAlign val="superscript"/>
              <sz val="9"/>
              <rFont val="Times New Roman"/>
              <family val="1"/>
            </rPr>
            <t>2</t>
          </r>
        </is>
      </nc>
      <ndxf>
        <font>
          <sz val="9"/>
          <color auto="1"/>
          <name val="Times New Roman"/>
          <scheme val="none"/>
        </font>
        <alignment vertical="center" wrapText="1" readingOrder="0"/>
        <border outline="0">
          <bottom style="thin">
            <color rgb="FF000000"/>
          </bottom>
        </border>
      </ndxf>
    </rcc>
    <rcc rId="0" sId="1" dxf="1">
      <nc r="E35">
        <v>44389.82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44389.82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2020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07.1.1-CPVA-R-905-21-0024</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M35+N35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978747.31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334750.32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269036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21489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Parengtas investicijų projektas. Pasirašyta finansavimo sutartis. Įvykdytas projektavimo paslaugų pirkimas. Atliktas projektavimas, Projektai pateikti Infostatyboje statybą leidžiančiam dokumentuui gauti. Rangos darbų pirkimo dokumentai suderinti su CPVA, gavus statybą leidžiantį dokumentą bus perkami rangos darbai.Atlikti rangos darbai. Šiuo metu vyksta statybos užbaigimo dokumentų įregistravimas, įregistravus bus atliktas galutinis atsiskaitymas su rangovais.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38" sId="1" ref="A35:XFD35" action="deleteRow">
    <rfmt sheetId="1" xfDxf="1" sqref="A35:XFD35" start="0" length="0"/>
    <rcc rId="0" sId="1" dxf="1">
      <nc r="A35" t="inlineStr">
        <is>
          <t>1.1.22v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Prienų miesto autobusų stoties ir aplinkinės teritorijos pritaikymas bendruomenės ir verslo poreikiams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Sukurtos arba atnaujintos atviros erdvės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3703.51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3703.51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3703.51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2020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07.1.1-CPVA-R-905-21-0016</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M35+N35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242158.1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66847.7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242158.1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66847.7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Projektas baigtas. Vykdomos veiklos.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939" sId="1" ref="A35:XFD35" action="deleteRow">
    <rfmt sheetId="1" xfDxf="1" sqref="A35:XFD35" start="0" length="0"/>
    <rfmt sheetId="1" sqref="A35"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35"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35" t="inlineStr">
        <is>
          <t>1-1-P-2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Pastatyti arba atnaujinti viešieji arba komerciniai pastatai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431.89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431.89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431.89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35" start="0" length="0">
      <dxf>
        <font>
          <sz val="9"/>
          <color auto="1"/>
          <name val="Times New Roman"/>
          <scheme val="none"/>
        </font>
        <alignment vertical="center" wrapText="1" readingOrder="0"/>
        <border outline="0">
          <right style="thin">
            <color indexed="64"/>
          </right>
          <top style="thin">
            <color indexed="64"/>
          </top>
          <bottom style="thin">
            <color indexed="64"/>
          </bottom>
        </border>
      </dxf>
    </rfmt>
    <rfmt sheetId="1" sqref="L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3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rc rId="940" sId="1" ref="A35:XFD35" action="deleteRow">
    <rfmt sheetId="1" xfDxf="1" sqref="A35:XFD35" start="0" length="0"/>
    <rcc rId="0" sId="1" dxf="1">
      <nc r="A35" t="inlineStr">
        <is>
          <t>1.1.23v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35" t="inlineStr">
        <is>
          <t>Veiksmas: Kompleksinis Prienų miesto viešųjų erdvių sutvarkymas, pritaikant jas bendruomenės ir verslo poreikiams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35" t="inlineStr">
        <is>
          <t>1-1-P-1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35" t="inlineStr">
        <is>
          <t>Sukurtos arba atnaujintos atviros erdvės miestų vietovėse, m2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35">
        <v>70822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35">
        <v>70822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35">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35">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35">
        <v>2020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35" t="inlineStr">
        <is>
          <t>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35" t="inlineStr">
        <is>
          <t>07.1.1-CPVA-R-905-21-0014</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35">
        <f>M35+N35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35">
        <v>2039594.45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35">
        <v>422090.44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35">
        <f>P35+Q35</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35">
        <v>1933158.03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35">
        <v>398130.42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35" t="inlineStr">
        <is>
          <t xml:space="preserve">Pasirašyta finansavimo sutartis. Parengti techniniai projektai. Suderintos rangos darbų pirkimo sąlygos su CPVA. Nupirkti rangos darbai, pasirašytos sutartys su rangovais. Projektas susideda iš 6 žemės sklypų, visuose sklypuose darbai baigti. Atliekmos statinių registracijos procedūros.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fmt sheetId="1" sqref="E39" start="0" length="0">
    <dxf>
      <font>
        <sz val="11"/>
        <color theme="1"/>
        <name val="Calibri"/>
        <scheme val="minor"/>
      </font>
      <fill>
        <patternFill patternType="none">
          <bgColor indexed="65"/>
        </patternFill>
      </fill>
      <alignment vertical="bottom" wrapText="0" readingOrder="0"/>
      <border outline="0">
        <left/>
        <right/>
        <top/>
        <bottom/>
      </border>
    </dxf>
  </rfmt>
  <rfmt sheetId="1" xfDxf="1" sqref="E39" start="0" length="0">
    <dxf>
      <font>
        <sz val="12"/>
        <color rgb="FF000000"/>
        <name val="Times New Roman"/>
        <scheme val="none"/>
      </font>
    </dxf>
  </rfmt>
  <rfmt sheetId="1" sqref="F39" start="0" length="0">
    <dxf>
      <font>
        <sz val="11"/>
        <color theme="1"/>
        <name val="Calibri"/>
        <scheme val="minor"/>
      </font>
      <fill>
        <patternFill patternType="none">
          <bgColor indexed="65"/>
        </patternFill>
      </fill>
      <alignment vertical="bottom" wrapText="0" readingOrder="0"/>
      <border outline="0">
        <left/>
        <right/>
        <top/>
        <bottom/>
      </border>
    </dxf>
  </rfmt>
  <rfmt sheetId="1" xfDxf="1" sqref="F39" start="0" length="0">
    <dxf>
      <font>
        <sz val="12"/>
        <color rgb="FF000000"/>
        <name val="Times New Roman"/>
        <scheme val="none"/>
      </font>
    </dxf>
  </rfmt>
  <rfmt sheetId="1" sqref="E39:F39" start="0" length="2147483647">
    <dxf>
      <font>
        <sz val="9"/>
      </font>
    </dxf>
  </rfmt>
  <rfmt sheetId="1" sqref="E39:F39">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E39:F39">
    <dxf>
      <alignment vertical="center" readingOrder="0"/>
    </dxf>
  </rfmt>
  <rfmt sheetId="1" sqref="E39:F39">
    <dxf>
      <fill>
        <patternFill patternType="solid">
          <bgColor rgb="FFFFFF00"/>
        </patternFill>
      </fill>
    </dxf>
  </rfmt>
  <rfmt sheetId="1" sqref="E39:F39">
    <dxf>
      <alignment horizontal="center" readingOrder="0"/>
    </dxf>
  </rfmt>
  <rcc rId="941" sId="1">
    <oc r="E39">
      <v>0</v>
    </oc>
    <nc r="E39">
      <v>9809.76</v>
    </nc>
  </rcc>
  <rcc rId="942" sId="1">
    <oc r="F39">
      <v>0</v>
    </oc>
    <nc r="F39">
      <v>9809.76</v>
    </nc>
  </rcc>
  <rrc rId="943" sId="1" ref="A40:XFD40" action="insertRow"/>
  <rcc rId="944" sId="1">
    <nc r="C40" t="inlineStr">
      <is>
        <t>1-1-P-2</t>
      </is>
    </nc>
  </rcc>
  <rcc rId="945" sId="1">
    <oc r="E38">
      <v>0</v>
    </oc>
    <nc r="E38">
      <v>40001</v>
    </nc>
  </rcc>
  <rcc rId="946" sId="1">
    <oc r="F38">
      <v>0</v>
    </oc>
    <nc r="F38">
      <v>40001</v>
    </nc>
  </rcc>
  <rcc rId="947" sId="1">
    <nc r="D40" t="inlineStr">
      <is>
        <t>Pastatyti arba atnaujinti viešieji arba komerciniai pastatai miestų vietovėse, m2</t>
      </is>
    </nc>
  </rcc>
  <rcc rId="948" sId="1">
    <nc r="E40" t="inlineStr">
      <is>
        <t>2.685,47</t>
      </is>
    </nc>
  </rcc>
  <rfmt sheetId="1" sqref="F40" start="0" length="0">
    <dxf>
      <font>
        <sz val="11"/>
        <color theme="1"/>
        <name val="Calibri"/>
        <scheme val="minor"/>
      </font>
      <fill>
        <patternFill patternType="none">
          <bgColor indexed="65"/>
        </patternFill>
      </fill>
      <alignment horizontal="general" vertical="bottom" readingOrder="0"/>
      <border outline="0">
        <left/>
        <right/>
        <top/>
        <bottom/>
      </border>
    </dxf>
  </rfmt>
  <rcc rId="949" sId="1" xfDxf="1" dxf="1">
    <nc r="F40" t="inlineStr">
      <is>
        <t>2.685,47</t>
      </is>
    </nc>
    <ndxf>
      <font>
        <sz val="12"/>
        <color rgb="FF000000"/>
        <name val="Times New Roman"/>
        <scheme val="none"/>
      </font>
    </ndxf>
  </rcc>
  <rcc rId="950" sId="1">
    <nc r="G40">
      <v>0</v>
    </nc>
  </rcc>
  <rfmt sheetId="1" sqref="F40" start="0" length="2147483647">
    <dxf>
      <font>
        <sz val="9"/>
      </font>
    </dxf>
  </rfmt>
  <rfmt sheetId="1" sqref="F40">
    <dxf>
      <alignment horizontal="center" readingOrder="0"/>
    </dxf>
  </rfmt>
  <rfmt sheetId="1" sqref="F40">
    <dxf>
      <alignment vertical="center" readingOrder="0"/>
    </dxf>
  </rfmt>
  <rfmt sheetId="1" sqref="F40">
    <dxf>
      <fill>
        <patternFill patternType="solid">
          <bgColor rgb="FFFFFF00"/>
        </patternFill>
      </fill>
    </dxf>
  </rfmt>
  <rcc rId="951" sId="1" xfDxf="1" dxf="1">
    <oc r="D65" t="inlineStr">
      <is>
        <t>Naujai įrengtų ar įsigytų socialinių būstų skaičius, vnt.</t>
      </is>
    </oc>
    <nc r="D65" t="inlineStr">
      <is>
        <t>Bendras rekonstruotų arba atnaujintų kelių ilgis, km</t>
      </is>
    </nc>
    <ndxf>
      <font>
        <sz val="9"/>
        <color rgb="FFFF0000"/>
        <name val="Times New Roman"/>
        <scheme val="none"/>
      </font>
      <alignment vertical="center" wrapText="1" readingOrder="0"/>
      <border outline="0">
        <bottom style="thin">
          <color rgb="FF000000"/>
        </bottom>
      </border>
    </ndxf>
  </rcc>
  <rcc rId="952" sId="1" odxf="1" dxf="1">
    <oc r="C65" t="inlineStr">
      <is>
        <t>1-3-P-2</t>
      </is>
    </oc>
    <nc r="C65" t="inlineStr">
      <is>
        <t>1-2-P-1</t>
      </is>
    </nc>
    <odxf>
      <font>
        <sz val="9"/>
        <color rgb="FFFF0000"/>
        <name val="Times New Roman"/>
        <scheme val="none"/>
      </font>
      <border outline="0">
        <bottom style="thin">
          <color rgb="FF000000"/>
        </bottom>
      </border>
    </odxf>
    <ndxf>
      <font>
        <sz val="9"/>
        <color auto="1"/>
        <name val="Times New Roman"/>
        <scheme val="none"/>
      </font>
      <border outline="0">
        <bottom style="thin">
          <color indexed="64"/>
        </bottom>
      </border>
    </ndxf>
  </rcc>
  <rfmt sheetId="1" sqref="A65:D65" start="0" length="2147483647">
    <dxf>
      <font>
        <color auto="1"/>
      </font>
    </dxf>
  </rfmt>
  <rfmt sheetId="1" sqref="A65:D65">
    <dxf>
      <fill>
        <patternFill>
          <bgColor rgb="FFFFFF00"/>
        </patternFill>
      </fill>
    </dxf>
  </rfmt>
  <rcc rId="953" sId="1" xfDxf="1" dxf="1">
    <oc r="E65">
      <v>173</v>
    </oc>
    <nc r="E65">
      <v>0.60599999999999998</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954" sId="1" xfDxf="1" dxf="1">
    <oc r="F65">
      <v>0</v>
    </oc>
    <nc r="F65">
      <v>0.60599999999999998</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955" sId="1" xfDxf="1" dxf="1">
    <oc r="G65">
      <v>109</v>
    </oc>
    <nc r="G65">
      <v>0.60599999999999998</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E65:G65" start="0" length="2147483647">
    <dxf>
      <font>
        <color auto="1"/>
      </font>
    </dxf>
  </rfmt>
  <rfmt sheetId="1" sqref="E65:G65">
    <dxf>
      <fill>
        <patternFill patternType="solid">
          <bgColor rgb="FFFFFF00"/>
        </patternFill>
      </fill>
    </dxf>
  </rfmt>
  <rcc rId="956" sId="1">
    <oc r="H65">
      <v>2017</v>
    </oc>
    <nc r="H65">
      <v>2018</v>
    </nc>
  </rcc>
  <rcc rId="957" sId="1">
    <oc r="I65">
      <v>2018</v>
    </oc>
    <nc r="I65">
      <v>2019</v>
    </nc>
  </rcc>
  <rfmt sheetId="1" sqref="H65:I65">
    <dxf>
      <fill>
        <patternFill patternType="solid">
          <bgColor rgb="FFFFFF00"/>
        </patternFill>
      </fill>
    </dxf>
  </rfmt>
  <rcc rId="958" sId="1">
    <oc r="J65" t="inlineStr">
      <is>
        <t>įgyvendinamas projektas</t>
      </is>
    </oc>
    <nc r="J65" t="inlineStr">
      <is>
        <t>Baigtas įgyvendinti</t>
      </is>
    </nc>
  </rcc>
  <rfmt sheetId="1" sqref="J65" start="0" length="2147483647">
    <dxf>
      <font>
        <color auto="1"/>
      </font>
    </dxf>
  </rfmt>
  <rfmt sheetId="1" sqref="J65">
    <dxf>
      <fill>
        <patternFill patternType="solid">
          <bgColor rgb="FFFFFF00"/>
        </patternFill>
      </fill>
    </dxf>
  </rfmt>
  <rfmt sheetId="1" sqref="K65" start="0" length="0">
    <dxf>
      <font>
        <sz val="11"/>
        <color theme="1"/>
        <name val="Calibri"/>
        <scheme val="minor"/>
      </font>
      <alignment vertical="bottom" wrapText="0" readingOrder="0"/>
      <border outline="0">
        <right/>
        <top/>
        <bottom/>
      </border>
    </dxf>
  </rfmt>
  <rcc rId="959" sId="1" xfDxf="1" dxf="1">
    <oc r="K65" t="inlineStr">
      <is>
        <t>08.1.2-CPVA-R-408-21-0007</t>
      </is>
    </oc>
    <nc r="K65" t="inlineStr">
      <is>
        <t>06.2.1-TID-R-511-21-0009</t>
      </is>
    </nc>
    <ndxf>
      <font>
        <sz val="19.25"/>
        <color rgb="FF686E70"/>
        <name val="Arial"/>
        <scheme val="none"/>
      </font>
      <alignment vertical="center" wrapText="1" readingOrder="0"/>
    </ndxf>
  </rcc>
  <rfmt sheetId="1" sqref="K65" start="0" length="2147483647">
    <dxf>
      <font>
        <color auto="1"/>
      </font>
    </dxf>
  </rfmt>
  <rfmt sheetId="1" sqref="K65" start="0" length="2147483647">
    <dxf>
      <font>
        <sz val="9"/>
      </font>
    </dxf>
  </rfmt>
  <rfmt sheetId="1" sqref="K65" start="0" length="2147483647">
    <dxf>
      <font>
        <name val="Times New Roman"/>
        <scheme val="none"/>
      </font>
    </dxf>
  </rfmt>
  <rfmt sheetId="1" sqref="K65">
    <dxf>
      <fill>
        <patternFill patternType="solid">
          <bgColor rgb="FFFFFF00"/>
        </patternFill>
      </fill>
    </dxf>
  </rfmt>
  <rfmt sheetId="1" xfDxf="1" sqref="N6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xfDxf="1" sqref="N65"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65:N65" start="0" length="2147483647">
    <dxf>
      <font/>
    </dxf>
  </rfmt>
  <rfmt sheetId="1" sqref="L65:N65">
    <dxf>
      <fill>
        <patternFill patternType="solid">
          <bgColor rgb="FFFFFF00"/>
        </patternFill>
      </fill>
    </dxf>
  </rfmt>
  <rcc rId="960" sId="1" odxf="1" dxf="1">
    <oc r="P65">
      <v>5089573.47</v>
    </oc>
    <nc r="P65">
      <v>220034.45</v>
    </nc>
    <ndxf>
      <font>
        <sz val="9"/>
        <color auto="1"/>
        <name val="Times New Roman"/>
        <scheme val="none"/>
      </font>
      <fill>
        <patternFill patternType="solid">
          <bgColor rgb="FFFFFF00"/>
        </patternFill>
      </fill>
    </ndxf>
  </rcc>
  <rcc rId="961" sId="1" odxf="1" dxf="1">
    <oc r="Q65">
      <v>729277.8</v>
    </oc>
    <nc r="Q65">
      <v>38829.61</v>
    </nc>
    <ndxf>
      <font>
        <sz val="9"/>
        <color auto="1"/>
        <name val="Times New Roman"/>
        <scheme val="none"/>
      </font>
      <fill>
        <patternFill patternType="solid">
          <bgColor rgb="FFFFFF00"/>
        </patternFill>
      </fill>
    </ndxf>
  </rcc>
  <rcc rId="962" sId="1" odxf="1" dxf="1">
    <oc r="O65">
      <f>SUM(P65:Q65)</f>
    </oc>
    <nc r="O65">
      <f>P65+Q65</f>
    </nc>
    <ndxf>
      <font>
        <sz val="9"/>
        <color auto="1"/>
        <name val="Times New Roman"/>
        <scheme val="none"/>
      </font>
    </ndxf>
  </rcc>
  <rfmt sheetId="1" sqref="O65">
    <dxf>
      <fill>
        <patternFill patternType="solid">
          <bgColor rgb="FFFFFF00"/>
        </patternFill>
      </fill>
    </dxf>
  </rfmt>
  <rcc rId="963" sId="1">
    <oc r="R65" t="inlineStr">
      <is>
        <t xml:space="preserve">2016 m. pasirašyta projekto finansavimo administravimo sutartis, projektas įgyvendinamas, nupirkti 109 būstai (nepakankama butų pasiūla),veiklų terminas pratęstas iki 2022 m. </t>
      </is>
    </oc>
    <nc r="R65" t="inlineStr">
      <is>
        <t>Savivaldybės prisidėjimas prie projekto,  įskaitant tinkamas, bet nepadengiančias projekto finansavimą, iš viso 52095,13 Eur</t>
      </is>
    </nc>
  </rcc>
  <rfmt sheetId="1" sqref="R65" start="0" length="2147483647">
    <dxf>
      <font>
        <color auto="1"/>
      </font>
    </dxf>
  </rfmt>
  <rfmt sheetId="1" sqref="R65">
    <dxf>
      <fill>
        <patternFill patternType="solid">
          <bgColor rgb="FFFFFF00"/>
        </patternFill>
      </fill>
    </dxf>
  </rfmt>
  <rrc rId="964" sId="1" ref="A66:XFD66" action="insertRow"/>
  <rcc rId="965" sId="1" xfDxf="1" dxf="1">
    <nc r="C66" t="inlineStr">
      <is>
        <t>1-4-P-4</t>
      </is>
    </nc>
    <n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border>
    </ndxf>
  </rcc>
  <rcc rId="966" sId="1" odxf="1" dxf="1">
    <nc r="D66" t="inlineStr">
      <is>
        <t>Įdiegtos saugų eismą gerinančios priemonės, vnt.</t>
      </is>
    </nc>
    <odxf>
      <font>
        <sz val="9"/>
        <color auto="1"/>
        <name val="Times New Roman"/>
        <scheme val="none"/>
      </font>
      <fill>
        <patternFill patternType="solid">
          <bgColor rgb="FFFFFF00"/>
        </patternFill>
      </fill>
      <border outline="0">
        <bottom style="thin">
          <color rgb="FF000000"/>
        </bottom>
      </border>
    </odxf>
    <ndxf>
      <font>
        <sz val="9"/>
        <color rgb="FFFF0000"/>
        <name val="Times New Roman"/>
        <scheme val="none"/>
      </font>
      <fill>
        <patternFill patternType="none">
          <bgColor indexed="65"/>
        </patternFill>
      </fill>
      <border outline="0">
        <bottom/>
      </border>
    </ndxf>
  </rcc>
  <rfmt sheetId="1" sqref="C67:D67" start="0" length="0">
    <dxf>
      <border>
        <bottom style="thin">
          <color indexed="64"/>
        </bottom>
      </border>
    </dxf>
  </rfmt>
  <rfmt sheetId="1" sqref="C66:D66" start="0" length="2147483647">
    <dxf>
      <font>
        <color auto="1"/>
      </font>
    </dxf>
  </rfmt>
  <rfmt sheetId="1" sqref="D66">
    <dxf>
      <fill>
        <patternFill patternType="solid">
          <bgColor rgb="FFFFFF00"/>
        </patternFill>
      </fill>
    </dxf>
  </rfmt>
  <rcc rId="967" sId="1">
    <nc r="E66">
      <v>4</v>
    </nc>
  </rcc>
  <rcc rId="968" sId="1">
    <nc r="F66">
      <v>4</v>
    </nc>
  </rcc>
  <rcc rId="969" sId="1">
    <nc r="G66">
      <v>4</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0" sId="1" odxf="1" dxf="1">
    <oc r="C67" t="inlineStr">
      <is>
        <t>1-3-P-3</t>
      </is>
    </oc>
    <nc r="C67" t="inlineStr">
      <is>
        <t>1-2-P-1</t>
      </is>
    </nc>
    <ndxf>
      <font>
        <sz val="9"/>
        <color auto="1"/>
        <name val="Times New Roman"/>
        <scheme val="none"/>
      </font>
      <fill>
        <patternFill patternType="solid">
          <bgColor rgb="FFFFFF00"/>
        </patternFill>
      </fill>
    </ndxf>
  </rcc>
  <rcc rId="971" sId="1" odxf="1" dxf="1">
    <oc r="D67" t="inlineStr">
      <is>
        <t>Modernizuoti kultūros infrastruktūros objektai, vnt.</t>
      </is>
    </oc>
    <nc r="D67" t="inlineStr">
      <is>
        <t>Bendras rekonstruotų arba atnaujintų kelių ilgis, km</t>
      </is>
    </nc>
    <ndxf>
      <font>
        <sz val="9"/>
        <color auto="1"/>
        <name val="Times New Roman"/>
        <scheme val="none"/>
      </font>
      <fill>
        <patternFill patternType="solid">
          <bgColor rgb="FFFFFF00"/>
        </patternFill>
      </fill>
    </ndxf>
  </rcc>
  <rcc rId="972" sId="1" xfDxf="1" dxf="1">
    <oc r="E67">
      <v>1</v>
    </oc>
    <nc r="E67">
      <v>0.29499999999999998</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rgb="FF000000"/>
        </bottom>
      </border>
    </ndxf>
  </rcc>
  <rcc rId="973" sId="1" xfDxf="1" dxf="1">
    <oc r="F67">
      <v>0</v>
    </oc>
    <nc r="F67">
      <v>0.29499999999999998</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974" sId="1" xfDxf="1" dxf="1">
    <oc r="G67">
      <v>0</v>
    </oc>
    <nc r="G67">
      <v>0.29499999999999998</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E67:G67" start="0" length="2147483647">
    <dxf>
      <font>
        <color auto="1"/>
      </font>
    </dxf>
  </rfmt>
  <rfmt sheetId="1" sqref="E67:G67">
    <dxf>
      <fill>
        <patternFill patternType="solid">
          <bgColor rgb="FFFFFF00"/>
        </patternFill>
      </fill>
    </dxf>
  </rfmt>
  <rfmt sheetId="1" sqref="A67">
    <dxf>
      <fill>
        <patternFill patternType="solid">
          <bgColor rgb="FFFFFF00"/>
        </patternFill>
      </fill>
    </dxf>
  </rfmt>
  <rfmt sheetId="1" sqref="H67:I67" start="0" length="2147483647">
    <dxf>
      <font>
        <color auto="1"/>
      </font>
    </dxf>
  </rfmt>
  <rcc rId="975" sId="1">
    <oc r="J67" t="inlineStr">
      <is>
        <t>įgyvendinamas projektas</t>
      </is>
    </oc>
    <nc r="J67" t="inlineStr">
      <is>
        <t>Baigtas įgyvendinti</t>
      </is>
    </nc>
  </rcc>
  <rcc rId="976" sId="1">
    <oc r="K67" t="inlineStr">
      <is>
        <t>07.1.1-CPVA-R-305-21-0010</t>
      </is>
    </oc>
    <nc r="K67" t="inlineStr">
      <is>
        <t>06.2.1-TID-R-511-21-0017</t>
      </is>
    </nc>
  </rcc>
  <rfmt sheetId="1" sqref="H67:K67" start="0" length="2147483647">
    <dxf>
      <font>
        <color auto="1"/>
      </font>
    </dxf>
  </rfmt>
  <rfmt sheetId="1" sqref="H67:K67">
    <dxf>
      <fill>
        <patternFill patternType="solid">
          <bgColor rgb="FFFFFF00"/>
        </patternFill>
      </fill>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N67"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977" sId="1">
    <oc r="M67">
      <v>113593.69</v>
    </oc>
    <nc r="M67">
      <v>113593.71</v>
    </nc>
  </rcc>
  <rfmt sheetId="1" sqref="L67:N67">
    <dxf>
      <fill>
        <patternFill patternType="solid">
          <bgColor rgb="FFFFFF00"/>
        </patternFill>
      </fill>
    </dxf>
  </rfmt>
  <rcc rId="978" sId="1" odxf="1" dxf="1">
    <oc r="P67">
      <v>885272.29</v>
    </oc>
    <nc r="P67">
      <v>113593.71</v>
    </nc>
    <ndxf>
      <font>
        <sz val="9"/>
        <color rgb="FFFF0000"/>
        <name val="Times New Roman"/>
        <scheme val="none"/>
      </font>
      <fill>
        <patternFill patternType="solid">
          <bgColor rgb="FFFFFF00"/>
        </patternFill>
      </fill>
    </ndxf>
  </rcc>
  <rcc rId="979" sId="1" odxf="1" dxf="1">
    <oc r="Q67">
      <v>156225.06</v>
    </oc>
    <nc r="Q67">
      <v>20045.97</v>
    </nc>
    <ndxf>
      <font>
        <sz val="9"/>
        <color auto="1"/>
        <name val="Times New Roman"/>
        <scheme val="none"/>
      </font>
      <fill>
        <patternFill patternType="solid">
          <bgColor rgb="FFFFFF00"/>
        </patternFill>
      </fill>
    </ndxf>
  </rcc>
  <rcc rId="980" sId="1" xfDxf="1" dxf="1">
    <oc r="R67" t="inlineStr">
      <is>
        <t xml:space="preserve">Projekto finansavimo administravimo sutartis pasirašyta 2017 m. 2018 m. renovuotas pastato vidinis fasadas, įrengtas jo apšvietimas; III a ir kitų bendrų erdvių vidaus patalpų remontas; įrengta pagrindinių salių rekuperatorinė vėdinimo sistema; pakeista kiemo rūsio perdanga; įrengtas liftas; įsigyta didžiosios salės akustikos sistema. Įsigyta koncertinė įranga: mobili scena, garso ir šviesos aparatūra. Įsigyti lauko baldai bei įrengta vidinio kiemo terasa irnmobilus vidinio kiemo stogas. 2019 m. planuota renovuoti išorinius pastato fasadus, tačiau dėl paveldosaugos reikalavimų fasado atnaujinimui buvo sustabdyti rangos darbai. Darbų sutartis su rangovu 2020 m. nutraukta. 2021 m. planuojama atlikti fasado renovacijos ir jo apšvietimo įrengimo darbus. </t>
      </is>
    </oc>
    <nc r="R67" t="inlineStr">
      <is>
        <t>Savivaldybės prisidėjimas prie projekto, įskaitant tinkamas, bet nepadengiančias projekto finansavimą, iš viso 28555,90  Eur</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R67" start="0" length="2147483647">
    <dxf>
      <font>
        <color auto="1"/>
      </font>
    </dxf>
  </rfmt>
  <rfmt sheetId="1" sqref="O67" start="0" length="2147483647">
    <dxf>
      <font>
        <color auto="1"/>
      </font>
    </dxf>
  </rfmt>
  <rfmt sheetId="1" sqref="O67:R67">
    <dxf>
      <fill>
        <patternFill>
          <bgColor rgb="FFFFFF00"/>
        </patternFill>
      </fill>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0" sId="1" ref="A31:XFD31" action="insertRow"/>
  <rcc rId="31" sId="1">
    <nc r="A31" t="inlineStr">
      <is>
        <t>1.1.2.</t>
      </is>
    </nc>
  </rcc>
  <rcc rId="32" sId="1">
    <nc r="B31" t="inlineStr">
      <is>
        <t>Priemonė:</t>
      </is>
    </nc>
  </rcc>
  <rcc rId="33" sId="1">
    <nc r="D31" t="inlineStr">
      <is>
        <t>Priemonės, siūlomos įgyvendinti per bendruomenės inicijuotos vietos plėtros iniciatyvą</t>
      </is>
    </nc>
  </rcc>
  <rrc rId="34" sId="1" ref="A32:XFD32" action="insertRow"/>
  <rcc rId="35" sId="1">
    <nc r="B32" t="inlineStr">
      <is>
        <t>Priemonė:</t>
      </is>
    </nc>
  </rcc>
  <rcc rId="36" sId="1">
    <nc r="A32" t="inlineStr">
      <is>
        <t>1.1.3.</t>
      </is>
    </nc>
  </rcc>
  <rcc rId="37" sId="1">
    <nc r="C31" t="inlineStr">
      <is>
        <t>1.1.2.</t>
      </is>
    </nc>
  </rcc>
  <rcc rId="38" sId="1">
    <nc r="C32" t="inlineStr">
      <is>
        <t>1.1.3.</t>
      </is>
    </nc>
  </rcc>
  <rcc rId="39" sId="1">
    <nc r="D32" t="inlineStr">
      <is>
        <t>Priemonės, siūlomos įgyvendinti per konkurso būdu atrenkamus veiksmus</t>
      </is>
    </nc>
  </rcc>
  <rrc rId="40" sId="1" ref="A31:XFD31" action="insertRow"/>
  <rrc rId="41" sId="1" ref="A31:XFD31" action="insertRow"/>
  <rrc rId="42" sId="1" ref="A31:XFD31" action="insertRow"/>
  <rm rId="43" sheetId="1" source="A36:XFD37" destination="A31:XFD32" sourceSheetId="1">
    <rfmt sheetId="1" xfDxf="1" sqref="A31:XFD31" start="0" length="0"/>
    <rfmt sheetId="1" xfDxf="1" sqref="A32:XFD32" start="0" length="0"/>
    <rfmt sheetId="1" sqref="A31"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31"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C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D31" start="0" length="0">
      <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dxf>
    </rfmt>
    <rfmt sheetId="1" sqref="E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F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G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H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31" start="0" length="0">
      <dxf>
        <font>
          <sz val="9"/>
          <color auto="1"/>
          <name val="Times New Roman"/>
          <scheme val="none"/>
        </font>
        <numFmt numFmtId="2" formatCode="0.00"/>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31"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R31" start="0" length="0">
      <dxf>
        <font>
          <i/>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dxf>
    </rfmt>
    <rfmt sheetId="1" sqref="A32"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32"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C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D32" start="0" length="0">
      <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dxf>
    </rfmt>
    <rfmt sheetId="1" sqref="E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F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G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H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32" start="0" length="0">
      <dxf>
        <font>
          <sz val="9"/>
          <color auto="1"/>
          <name val="Times New Roman"/>
          <scheme val="none"/>
        </font>
        <numFmt numFmtId="2" formatCode="0.00"/>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32"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R32" start="0" length="0">
      <dxf>
        <font>
          <i/>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dxf>
    </rfmt>
  </rm>
  <rm rId="44" sheetId="1" source="A40:XFD40" destination="A33:XFD33" sourceSheetId="1">
    <rfmt sheetId="1" xfDxf="1" sqref="A33:XFD33" start="0" length="0"/>
    <rfmt sheetId="1" sqref="A33"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33"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C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D33" start="0" length="0">
      <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dxf>
    </rfmt>
    <rfmt sheetId="1" sqref="E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F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G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H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33" start="0" length="0">
      <dxf>
        <font>
          <sz val="9"/>
          <color auto="1"/>
          <name val="Times New Roman"/>
          <scheme val="none"/>
        </font>
        <numFmt numFmtId="2" formatCode="0.00"/>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33"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R33" start="0" length="0">
      <dxf>
        <font>
          <i/>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dxf>
    </rfmt>
  </rm>
  <rrc rId="45" sId="1" ref="A35:XFD35" action="insertRow"/>
  <rm rId="46" sheetId="1" source="A39:XFD39" destination="A35:XFD35" sourceSheetId="1">
    <rfmt sheetId="1" xfDxf="1" sqref="A35:XFD35" start="0" length="0"/>
    <rfmt sheetId="1" sqref="A35"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35"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C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D35" start="0" length="0">
      <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dxf>
    </rfmt>
    <rfmt sheetId="1" sqref="E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F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G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H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35" start="0" length="0">
      <dxf>
        <font>
          <sz val="9"/>
          <color auto="1"/>
          <name val="Times New Roman"/>
          <scheme val="none"/>
        </font>
        <numFmt numFmtId="2" formatCode="0.00"/>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35"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R35" start="0" length="0">
      <dxf>
        <font>
          <i/>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dxf>
    </rfmt>
  </rm>
  <rrc rId="47" sId="1" ref="A37:XFD37" action="deleteRow">
    <rfmt sheetId="1" xfDxf="1" sqref="A37:XFD37" start="0" length="0"/>
  </rrc>
  <rrc rId="48" sId="1" ref="A37:XFD37" action="deleteRow">
    <rfmt sheetId="1" xfDxf="1" sqref="A37:XFD37" start="0" length="0"/>
  </rrc>
  <rrc rId="49" sId="1" ref="A37:XFD37" action="deleteRow">
    <rfmt sheetId="1" xfDxf="1" sqref="A37:XFD37" start="0" length="0"/>
  </rrc>
  <rrc rId="50" sId="1" ref="A38:XFD38" action="deleteRow">
    <rfmt sheetId="1" xfDxf="1" sqref="A38:XFD38" start="0" length="0"/>
  </rrc>
  <rcc rId="51" sId="1">
    <oc r="B60" t="inlineStr">
      <is>
        <t>Uždavinys:  Didinti tikslinių teritorijų patrauklumą gyventojams, kompleksiškai gerinant ir plėtojant viešąją infrastruktūrą</t>
      </is>
    </oc>
    <nc r="B60" t="inlineStr">
      <is>
        <t>Uždavinys:  Gerinti darbo jėgos judėjimo galimybes, nedidinant neigiamo poveikio aplinkai</t>
      </is>
    </nc>
  </rcc>
  <rcc rId="52" sId="1">
    <oc r="D60" t="inlineStr">
      <is>
        <t>Išvykusių gyventojų skaičius, asm.</t>
      </is>
    </oc>
    <nc r="D60" t="inlineStr">
      <is>
        <t>Gyventojų, kuriems pagerėjo susisiekimo sąlygos, dalis nuo tikslinių teritorijų bendro gyventojų skaičiaus, proc.</t>
      </is>
    </nc>
  </rcc>
  <rcc rId="53" sId="1">
    <oc r="E60">
      <v>7100</v>
    </oc>
    <nc r="E60">
      <v>80</v>
    </nc>
  </rcc>
  <rcc rId="54" sId="1">
    <oc r="F60">
      <v>7700</v>
    </oc>
    <nc r="F60">
      <v>70</v>
    </nc>
  </rcc>
  <rcc rId="55" sId="1">
    <oc r="G60">
      <v>8501</v>
    </oc>
    <nc r="G60">
      <v>0</v>
    </nc>
  </rcc>
  <rfmt sheetId="1" sqref="G60" start="0" length="2147483647">
    <dxf>
      <font>
        <color rgb="FFFF0000"/>
      </font>
    </dxf>
  </rfmt>
  <rfmt sheetId="1" sqref="R60" start="0" length="2147483647">
    <dxf>
      <font>
        <color rgb="FFFF0000"/>
      </font>
    </dxf>
  </rfmt>
  <rcc rId="56" sId="1">
    <oc r="D61" t="inlineStr">
      <is>
        <t>Viešųjų materialinių ir (ar) nematerialinių investicijų (ES, valstybės, savivaldybių biudžetų ir kitų viešųjų lėšų) lėšomis numatomos įgyvendinti priemonės (kurios programos veiksmų plane bus detalizuotos iki veiksmų):</t>
      </is>
    </oc>
    <nc r="D61" t="inlineStr">
      <is>
        <t>Viešųjų materialinių ir (ar) nematerialinių investicijų (ES, valstybės, savivaldybių biudžetų ir kitų viešųjų lėšų) lėšomis numatomos įgyvendinti priemonės (kurios programos veiksmų plane bus detalizuotos iki veiksmų)</t>
      </is>
    </nc>
  </rcc>
  <rcc rId="57" sId="1">
    <oc r="D62" t="inlineStr">
      <is>
        <t>Švietimo ir kitų švietimo teikėjų įstaigos, kuriose pagal veiksmų programą ERPF lėšomis sukurta ar atnaujinta ne mažiau nei viena edukacinė erdvė, vnt.</t>
      </is>
    </oc>
    <nc r="D62" t="inlineStr">
      <is>
        <t>Bendras rekonstruotų arba atnaujintų kelių ilgis, km</t>
      </is>
    </nc>
  </rcc>
  <rfmt sheetId="1" sqref="R62" start="0" length="2147483647">
    <dxf>
      <font>
        <color rgb="FFFF0000"/>
      </font>
    </dxf>
  </rfmt>
  <rcc rId="58" sId="1">
    <oc r="E62">
      <v>8</v>
    </oc>
    <nc r="E62">
      <v>16.8</v>
    </nc>
  </rcc>
  <rcc rId="59" sId="1">
    <oc r="F62">
      <v>8</v>
    </oc>
    <nc r="F62">
      <v>8.85</v>
    </nc>
  </rcc>
  <rcc rId="60" sId="1">
    <oc r="D63" t="inlineStr">
      <is>
        <t>Investicijas gavusios vaikų priežiūros arba švietimo infrastruktūros pajėgumas, asm.</t>
      </is>
    </oc>
    <nc r="D63" t="inlineStr">
      <is>
        <t>Parengti darnaus judumo mieste planai, vnt.</t>
      </is>
    </nc>
  </rcc>
  <rcc rId="61" sId="1">
    <oc r="E63">
      <v>4548</v>
    </oc>
    <nc r="E63">
      <v>1</v>
    </nc>
  </rcc>
  <rcc rId="62" sId="1">
    <oc r="F63">
      <v>4548</v>
    </oc>
    <nc r="F63">
      <v>1</v>
    </nc>
  </rcc>
  <rcc rId="63" sId="1">
    <oc r="G62">
      <v>2</v>
    </oc>
    <nc r="G62">
      <v>0</v>
    </nc>
  </rcc>
  <rcc rId="64" sId="1">
    <oc r="G63">
      <v>1623</v>
    </oc>
    <nc r="G63">
      <v>0</v>
    </nc>
  </rcc>
  <rfmt sheetId="1" sqref="G62:G63" start="0" length="2147483647">
    <dxf>
      <font>
        <color rgb="FFFF0000"/>
      </font>
    </dxf>
  </rfmt>
  <rcc rId="65" sId="1">
    <oc r="D64" t="inlineStr">
      <is>
        <t>Gyventojai, kuriems teikiamos paslaugos naujai pastatytais nuotekų surinkimo tinklais, gyventojų ekvivalentas</t>
      </is>
    </oc>
    <nc r="D64" t="inlineStr">
      <is>
        <t>Įgyvendintos darnaus judumo priemonės, skaičius</t>
      </is>
    </nc>
  </rcc>
  <rcc rId="66" sId="1">
    <oc r="E64">
      <v>1812</v>
    </oc>
    <nc r="E64">
      <v>5</v>
    </nc>
  </rcc>
  <rcc rId="67" sId="1">
    <oc r="F64">
      <v>1812</v>
    </oc>
    <nc r="F64">
      <v>5</v>
    </nc>
  </rcc>
  <rfmt sheetId="1" sqref="G64" start="0" length="2147483647">
    <dxf>
      <font>
        <color rgb="FFFF0000"/>
      </font>
    </dxf>
  </rfmt>
  <rcc rId="68" sId="1">
    <oc r="D65" t="inlineStr">
      <is>
        <t>Rekonstruotų vandens tiekimo ir nuotekų surinkimo tinklų ilgis, km</t>
      </is>
    </oc>
    <nc r="D65" t="inlineStr">
      <is>
        <t>Įrengtų naujų pėsčiųjų takų ir (ar) trasų ilgis, km</t>
      </is>
    </nc>
  </rcc>
  <rcc rId="69" sId="1">
    <oc r="E65">
      <v>26.28</v>
    </oc>
    <nc r="E65">
      <v>2.99</v>
    </nc>
  </rcc>
  <rcc rId="70" sId="1">
    <oc r="F65">
      <v>26.28</v>
    </oc>
    <nc r="F65">
      <v>1.49</v>
    </nc>
  </rcc>
  <rfmt sheetId="1" sqref="G65" start="0" length="2147483647">
    <dxf>
      <font>
        <color rgb="FFFF0000"/>
      </font>
    </dxf>
  </rfmt>
  <rcc rId="71" sId="1">
    <oc r="D66" t="inlineStr">
      <is>
        <t>Lietaus nuotėkio plotas, iš kurio surenkamam paviršiniam (lietaus) vandeniui tvarkyti, įrengta ir (ar) rekonstruota infrastruktūra, ha</t>
      </is>
    </oc>
    <nc r="D66" t="inlineStr">
      <is>
        <t xml:space="preserve">Įdiegtos saugų eismą gerinančios ir aplinkosaugos priemonės, vnt.   </t>
      </is>
    </nc>
  </rcc>
  <rcc rId="72" sId="1">
    <oc r="E66">
      <v>549.34</v>
    </oc>
    <nc r="E66">
      <v>50</v>
    </nc>
  </rcc>
  <rcc rId="73" sId="1">
    <oc r="F66">
      <v>549.34</v>
    </oc>
    <nc r="F66">
      <v>30</v>
    </nc>
  </rcc>
  <rfmt sheetId="1" sqref="G66" start="0" length="2147483647">
    <dxf>
      <font>
        <color rgb="FFFF0000"/>
      </font>
    </dxf>
  </rfmt>
  <rcc rId="74" sId="1">
    <oc r="D67" t="inlineStr">
      <is>
        <t>Sukurti / pagerinti atskiro komunalinių atliekų surinkimo pajėgumai, t</t>
      </is>
    </oc>
    <nc r="D67" t="inlineStr">
      <is>
        <t>Rekonstruotų dviračių ir / ar pėsčiųjų takų ir / ar trasų ilgis, km</t>
      </is>
    </nc>
  </rcc>
  <rcc rId="75" sId="1">
    <oc r="E67">
      <v>14852</v>
    </oc>
    <nc r="E67">
      <v>2.35</v>
    </nc>
  </rcc>
  <rcc rId="76" sId="1">
    <oc r="F67">
      <v>13426</v>
    </oc>
    <nc r="F67">
      <v>2.35</v>
    </nc>
  </rcc>
  <rfmt sheetId="1" sqref="G67" start="0" length="2147483647">
    <dxf>
      <font>
        <color rgb="FFFF0000"/>
      </font>
    </dxf>
  </rfmt>
  <rfmt sheetId="1" sqref="R63:R67" start="0" length="2147483647">
    <dxf>
      <font>
        <color rgb="FFFF0000"/>
      </font>
    </dxf>
  </rfmt>
  <rrc rId="77" sId="1" ref="A86:XFD86" action="deleteRow">
    <rfmt sheetId="1" xfDxf="1" sqref="A86:XFD86" start="0" length="0"/>
    <rcc rId="0" sId="1" dxf="1">
      <nc r="A86" t="inlineStr">
        <is>
          <t>1.3.</t>
        </is>
      </nc>
      <n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B86" t="inlineStr">
        <is>
          <t>Uždavinys: Mažinti socialinę atskirtį, skatinant socialiai pažeidžiamų grupių integraciją ir sveiką gyvenimo būdą</t>
        </is>
      </nc>
      <n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C86" t="inlineStr">
        <is>
          <t>1-R-3</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86" t="inlineStr">
        <is>
          <t xml:space="preserve">Vidutinės disponuojamos namų ūkio pajamos, Eur     </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E86">
        <v>941.27</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86">
        <v>897.82</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86">
        <v>1174</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86" t="inlineStr">
        <is>
          <t>Informacijos šaltinis: Lietuvos statistikos departamentas. Vėliausi Lietuvos statistikos departamento duomenys  už 2019 metus, rodiklis skaičiuojamas  Kauno apskričiai.</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rc>
  <rrc rId="78" sId="1" ref="A86:XFD86" action="deleteRow">
    <rfmt sheetId="1" xfDxf="1" sqref="A86:XFD86" start="0" length="0"/>
    <rcc rId="0" sId="1" dxf="1">
      <nc r="A86" t="inlineStr">
        <is>
          <t>1.3.1.</t>
        </is>
      </nc>
      <n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B86" t="inlineStr">
        <is>
          <t>Priemonė:</t>
        </is>
      </nc>
      <n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C86" t="inlineStr">
        <is>
          <t>1.3.1.</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86" t="inlineStr">
        <is>
          <t>Viešųjų materialinių ir (ar) nematerialinių investicijų (ES, valstybės, savivaldybių biudžetų ir kitų viešųjų lėšų) lėšomis numatomos įgyvendinti priemonės (kurios programos veiksmų plane bus detalizuotos iki veiksmų):</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fmt sheetId="1" sqref="E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F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G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H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L86">
        <f>SUM(M86:N86)</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M86">
        <f>SUM(M91:M94)</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N86">
        <f>SUM(N91:N94)</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O86">
        <f>SUM(P86:Q86)</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P86">
        <f>SUM(P91:P94)</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Q86">
        <f>SUM(Q91:Q94)</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R86" start="0" length="0">
      <dxf>
        <font>
          <i/>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dxf>
    </rfmt>
  </rrc>
  <rrc rId="79" sId="1" ref="A86:XFD86" action="deleteRow">
    <rfmt sheetId="1" xfDxf="1" sqref="A86:XFD86" start="0" length="0"/>
    <rfmt sheetId="1" sqref="A86"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86"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86" t="inlineStr">
        <is>
          <t>1-3-P-1</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86" t="inlineStr">
        <is>
          <t>Investicijas gavę socialinių paslaugų infrastruktūros objektai, 1 vnt.</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0" sId="1" dxf="1">
      <nc r="E86">
        <v>1</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86">
        <v>1</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86">
        <v>0</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86" t="inlineStr">
        <is>
          <t xml:space="preserve">Veiksmas įgyvendinamas, bet  2020 m nepabaigtas, planuojamas baigti 2021 m. </t>
        </is>
      </nc>
      <ndxf>
        <font>
          <i/>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ndxf>
    </rcc>
  </rrc>
  <rrc rId="80" sId="1" ref="A86:XFD86" action="deleteRow">
    <rfmt sheetId="1" xfDxf="1" sqref="A86:XFD86" start="0" length="0"/>
    <rfmt sheetId="1" sqref="A86"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86"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86" t="inlineStr">
        <is>
          <t>1-3-P-2</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86" t="inlineStr">
        <is>
          <t>Naujai įrengtų ar įsigytų socialinių būstų skaičius, vnt.</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0" sId="1" dxf="1">
      <nc r="E86">
        <v>173</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86">
        <v>173</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86">
        <v>109</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86" t="inlineStr">
        <is>
          <t>2016 m. pasirašyta projekto finansavimo administravimo sutartis, projektas įgyvendinamas, nupirkti 109 būstai, veiklų terminas pratęstas iki 2021 m.</t>
        </is>
      </nc>
      <ndxf>
        <font>
          <i/>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ndxf>
    </rcc>
  </rrc>
  <rrc rId="81" sId="1" ref="A86:XFD86" action="deleteRow">
    <rfmt sheetId="1" xfDxf="1" sqref="A86:XFD86" start="0" length="0"/>
    <rfmt sheetId="1" sqref="A86"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86"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86" t="inlineStr">
        <is>
          <t>1-3-P-3</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86" t="inlineStr">
        <is>
          <t>Modernizuoti kultūros infrastruktūros objektai, vnt.</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0" sId="1" dxf="1">
      <nc r="E86">
        <v>1</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86">
        <v>1</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86">
        <v>0</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86" t="inlineStr">
        <is>
          <t>Pradėti veiksmai, bet 2020 m nepabaigti, todėl rodiklis nepasiektas</t>
        </is>
      </nc>
      <ndxf>
        <font>
          <i/>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ndxf>
    </rcc>
  </rrc>
  <rrc rId="82" sId="1" ref="A86:XFD86" action="deleteRow">
    <rfmt sheetId="1" xfDxf="1" sqref="A86:XFD86" start="0" length="0"/>
    <rfmt sheetId="1" sqref="A86"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86"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86" t="inlineStr">
        <is>
          <t>1-3-P-4</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86" t="inlineStr">
        <is>
          <t>Tikslinių grupių asmenys, kurie dalyvavo informavimo, švietimo ir mokymo renginiuose bei sveikatos raštingumą didinančiose veiklose, asm.</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E86">
        <v>4533</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86">
        <v>4533</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86">
        <v>4572</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86"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86" t="inlineStr">
        <is>
          <t>Pirminis numatytas projekto rodiklis pasiektas, atsiradus papildomo finansavimo galimybei pratęstas projekto įgyvendinimo terminas papildomoms veikloms įgyvendinti numatant didesnį rodiklį.</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rc>
  <rrc rId="83" sId="1" ref="A90:XFD90" action="deleteRow">
    <rfmt sheetId="1" xfDxf="1" sqref="A90:XFD90" start="0" length="0"/>
    <rcc rId="0" sId="1" dxf="1">
      <nc r="A90" t="inlineStr">
        <is>
          <t>1.4.</t>
        </is>
      </nc>
      <n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B90" t="inlineStr">
        <is>
          <t>Uždavinys: Mažinti oro užterštumą, kuriant saugią ir darnią susisiekimo sistemą</t>
        </is>
      </nc>
      <n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C90" t="inlineStr">
        <is>
          <t>1-R-4</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90" t="inlineStr">
        <is>
          <t>Kietųjų dalelių vidutinės paros koncentracijos pokytis, proc.</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E90" t="inlineStr">
        <is>
          <t>-1,50</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90" t="inlineStr">
        <is>
          <t>0,01</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90">
        <v>42</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90" t="inlineStr">
        <is>
          <t xml:space="preserve">Informacijos šaltinis: Oro kokybės vertinimo skyriaus, Aplinkos apsaugos agentūra. "Skaičiuojamas metinis vidutinės KD 10 koncentracijos pokytis (Kauno Petrašiūnų oro kokybės tyrimų stotyje 2019 m. nustatyta 40 kietųjų dalelių KD10 paros ribinės vertės viršijimo atvejų, o 2020 m. - 14 tokių atvejų, t.y. skaičius sumažėjo 65%; Kauno Noreikiškių oro kokybės tyrimų stotyje skaičiai atitinkamai yra: 2019 m. - 12; 2020 m. - 7; pokytis - sumažėjo 42 %). Skaičiuojamas sumažėjimo procentais vidurkis.
"
</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rc>
  <rrc rId="84" sId="1" ref="A90:XFD90" action="deleteRow">
    <rfmt sheetId="1" xfDxf="1" sqref="A90:XFD90" start="0" length="0"/>
    <rcc rId="0" sId="1" dxf="1">
      <nc r="A90" t="inlineStr">
        <is>
          <t>1.4.1.</t>
        </is>
      </nc>
      <n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B90" t="inlineStr">
        <is>
          <t>Priemonė:</t>
        </is>
      </nc>
      <n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C90" t="inlineStr">
        <is>
          <t>1.4.1.</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90" t="inlineStr">
        <is>
          <t>Viešųjų materialinių ir (ar) nematerialinių investicijų (ES, valstybės, savivaldybių biudžetų ir kitų viešųjų lėšų) lėšomis numatomos įgyvendinti priemonės (kurios programos veiksmų plane bus detalizuotos iki veiksmų):</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fmt sheetId="1" sqref="E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F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G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H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L90">
        <f>SUM(M90:N90)</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M90">
        <f>SUM(M97:M108)</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N90">
        <f>SUM(N97:N108)</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O90">
        <f>SUM(P90:Q90)</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P90">
        <f>SUM(P97:P108)</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Q90">
        <f>SUM(Q97:Q108)</f>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R90" start="0" length="0">
      <dxf>
        <font>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dxf>
    </rfmt>
  </rrc>
  <rrc rId="85" sId="1" ref="A90:XFD90" action="deleteRow">
    <rfmt sheetId="1" xfDxf="1" sqref="A90:XFD90" start="0" length="0"/>
    <rfmt sheetId="1" sqref="A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90" t="inlineStr">
        <is>
          <t>1-4-P-1</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90" t="inlineStr">
        <is>
          <t>Bendras rekonstruotų arba atnaujintų kelių ilgis, km</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0" sId="1" dxf="1">
      <nc r="E90">
        <v>10.31</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90">
        <v>0</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90">
        <v>0</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90" t="inlineStr">
        <is>
          <t>Visų gatvių rekonstravimo darbai užbaigti 2020 m., tačiau rodiklio pasiekimas bus deklaruotas po galutinio mokėjimo prašymo patvirtinimo.</t>
        </is>
      </nc>
      <ndxf>
        <font>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ndxf>
    </rcc>
  </rrc>
  <rrc rId="86" sId="1" ref="A90:XFD90" action="deleteRow">
    <rfmt sheetId="1" xfDxf="1" sqref="A90:XFD90" start="0" length="0"/>
    <rfmt sheetId="1" sqref="A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90" t="inlineStr">
        <is>
          <t>1-4-P-2</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90" t="inlineStr">
        <is>
          <t>Įgyvendintos darnaus judumo priemonės, vnt.</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0" sId="1" dxf="1">
      <nc r="E90">
        <v>1</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90">
        <v>1</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90">
        <v>1</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90" t="inlineStr">
        <is>
          <t>Parengtas darnaus judumo planas, 2020 m. pateiktos 2 paraiškos dėl darnaus judumo priemonių įgyvendinimo</t>
        </is>
      </nc>
      <ndxf>
        <font>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ndxf>
    </rcc>
  </rrc>
  <rrc rId="87" sId="1" ref="A90:XFD90" action="deleteRow">
    <rfmt sheetId="1" xfDxf="1" sqref="A90:XFD90" start="0" length="0"/>
    <rfmt sheetId="1" sqref="A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90" t="inlineStr">
        <is>
          <t>1-4-P-3</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90" t="inlineStr">
        <is>
          <t>Įrengtų naujų dviračių ir (ar) pėsčiųjų takų ir (ar) trasų ilgis, km</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0" sId="1" dxf="1">
      <nc r="E90">
        <v>10.25</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90">
        <v>10.25</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90">
        <v>10.34</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90" t="inlineStr">
        <is>
          <t xml:space="preserve">Įgyvendintas 1.4.2. veiksmas "Pėsčiųjų ir dviračių takas Veiverių g. nuo Vytauto Didžiojo tilto iki Kauno miesto ribos" (4,28 km), veiksmas 1.4.3." Pėsčiųjų ir dviračių tako Savanorių pr. įrengimas" (6,06 km) baigtas 2019 m. </t>
        </is>
      </nc>
      <ndxf>
        <font>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ndxf>
    </rcc>
  </rrc>
  <rrc rId="88" sId="1" ref="A90:XFD90" action="deleteRow">
    <rfmt sheetId="1" xfDxf="1" sqref="A90:XFD90" start="0" length="0"/>
    <rfmt sheetId="1" sqref="A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90" t="inlineStr">
        <is>
          <t>1-4-P-4</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90" t="inlineStr">
        <is>
          <t>Įdiegtos saugų eismą gerinančios priemonės, vnt.</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0" sId="1" dxf="1">
      <nc r="E90">
        <v>18</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90">
        <v>10</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90">
        <v>10</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90" t="inlineStr">
        <is>
          <t>2019 m. baigti įgyvendinti 3 projektai (1.4.5., 1.4.7., 1.4.8. veiksmai)</t>
        </is>
      </nc>
      <ndxf>
        <font>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ndxf>
    </rcc>
  </rrc>
  <rrc rId="89" sId="1" ref="A90:XFD90" action="deleteRow">
    <rfmt sheetId="1" xfDxf="1" sqref="A90:XFD90" start="0" length="0"/>
    <rfmt sheetId="1" sqref="A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90" t="inlineStr">
        <is>
          <t>1-4-P-5</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90" t="inlineStr">
        <is>
          <t>Įsigyti gatvių valymo įrenginiai, vnt.</t>
        </is>
      </nc>
      <ndxf>
        <font>
          <sz val="9"/>
          <color auto="1"/>
          <name val="Times New Roman"/>
          <scheme val="none"/>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0" sId="1" dxf="1">
      <nc r="E90">
        <v>9</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90">
        <v>9</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90">
        <v>9</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H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I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J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90" t="inlineStr">
        <is>
          <t>2017 m.   planuoti valymo įrenginiai įsigyti</t>
        </is>
      </nc>
      <ndxf>
        <font>
          <sz val="9"/>
          <color auto="1"/>
          <name val="Times New Roman"/>
          <scheme val="none"/>
        </font>
        <fill>
          <patternFill patternType="solid">
            <bgColor theme="0" tint="-0.14999847407452621"/>
          </patternFill>
        </fill>
        <alignment horizontal="left" vertical="top" wrapText="1" readingOrder="0"/>
        <border outline="0">
          <left style="thin">
            <color indexed="64"/>
          </left>
          <right style="thin">
            <color indexed="64"/>
          </right>
          <top style="thin">
            <color indexed="64"/>
          </top>
          <bottom style="thin">
            <color indexed="64"/>
          </bottom>
        </border>
      </ndxf>
    </rcc>
  </rrc>
  <rrc rId="90" sId="1" ref="A90:XFD90" action="deleteRow">
    <rfmt sheetId="1" xfDxf="1" sqref="A90:XFD90" start="0" length="0"/>
    <rfmt sheetId="1" sqref="A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B90" start="0" length="0">
      <dxf>
        <font>
          <b/>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C90" t="inlineStr">
        <is>
          <t>1-4-P-6</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D90" t="inlineStr">
        <is>
          <t>Įsigytos naujos ekologiškos viešojo transporto priemonės, vnt.</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E90">
        <v>28</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F90">
        <v>28</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G90">
        <v>0</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H90">
        <v>2017</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cc rId="0" sId="1" dxf="1">
      <nc r="I90">
        <v>2023</v>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fmt sheetId="1" sqref="J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K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L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M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N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O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P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fmt sheetId="1" sqref="Q90" start="0" length="0">
      <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dxf>
    </rfmt>
    <rcc rId="0" sId="1" dxf="1">
      <nc r="R90" t="inlineStr">
        <is>
          <t>Paraiška pateikta 2018-11 mėn. FAS pasirašyta - 2019-02 mėn. 2019 m. įsigyti 28 ekologiški troleibusai. 2020 m. gavus papildomą finansavimą įsigyta dar 21 vnt. transporto priemonių. Iš viso projekto įgyvendinimo laikotarpių įsigyta 49 vnt. ekologiškų transporto priemonių (troleibusų). Numatoma projekto įgyvendinimo ir rodiklio pasiekimo data 2021 m.</t>
        </is>
      </nc>
      <ndxf>
        <font>
          <sz val="9"/>
          <color auto="1"/>
          <name val="Times New Roman"/>
          <scheme val="none"/>
        </font>
        <fill>
          <patternFill patternType="solid">
            <bgColor theme="0" tint="-0.14999847407452621"/>
          </patternFill>
        </fill>
        <alignment vertical="center" wrapText="1" readingOrder="0"/>
        <border outline="0">
          <left style="thin">
            <color indexed="64"/>
          </left>
          <right style="thin">
            <color indexed="64"/>
          </right>
          <top style="thin">
            <color indexed="64"/>
          </top>
          <bottom style="thin">
            <color indexed="64"/>
          </bottom>
        </border>
      </ndxf>
    </rcc>
  </rrc>
  <rcc rId="91" sId="1">
    <oc r="A38" t="inlineStr">
      <is>
        <t>1.1.1.1.</t>
      </is>
    </oc>
    <nc r="A38" t="inlineStr">
      <is>
        <t>1.1.1v</t>
      </is>
    </nc>
  </rcc>
  <rcc rId="92" sId="1">
    <oc r="B38" t="inlineStr">
      <is>
        <t>Veiksmas: Buvusios Aviacijos gamyklos teritorijos konversija </t>
      </is>
    </oc>
    <nc r="B38" t="inlineStr">
      <is>
        <t>Veiksmas: Nemuno dešiniosios pakrantės kompleksiškas sutvarkymas pritaikant bendruomenės ir verslo poreikiams</t>
      </is>
    </nc>
  </rcc>
  <rfmt sheetId="1" sqref="C38:G38" start="0" length="2147483647">
    <dxf>
      <font>
        <color rgb="FFFF0000"/>
      </font>
    </dxf>
  </rfmt>
  <rcc rId="93" sId="1">
    <oc r="H38">
      <v>2019</v>
    </oc>
    <nc r="H38">
      <v>2018</v>
    </nc>
  </rcc>
  <rcc rId="94" sId="1">
    <oc r="I38">
      <v>2021</v>
    </oc>
    <nc r="I38">
      <v>2020</v>
    </nc>
  </rcc>
  <rfmt sheetId="1" sqref="J38" start="0" length="2147483647">
    <dxf>
      <font>
        <color rgb="FFFF0000"/>
      </font>
    </dxf>
  </rfmt>
  <rfmt sheetId="1" sqref="K38" start="0" length="2147483647">
    <dxf>
      <font>
        <color rgb="FFFF0000"/>
      </font>
    </dxf>
  </rfmt>
  <rcc rId="95" sId="1">
    <oc r="M38">
      <v>5277513.8899999997</v>
    </oc>
    <nc r="M38">
      <v>323750</v>
    </nc>
  </rcc>
  <rcc rId="96" sId="1">
    <oc r="N38">
      <v>427906.53</v>
    </oc>
    <nc r="N38">
      <v>26250</v>
    </nc>
  </rcc>
  <rfmt sheetId="1" sqref="O38:R38" start="0" length="2147483647">
    <dxf>
      <font>
        <color rgb="FFFF0000"/>
      </font>
    </dxf>
  </rfmt>
  <rcc rId="97" sId="1">
    <oc r="A39" t="inlineStr">
      <is>
        <t>1.1.1.2.</t>
      </is>
    </oc>
    <nc r="A39" t="inlineStr">
      <is>
        <t>1.1.2v</t>
      </is>
    </nc>
  </rcc>
  <rcc rId="98" sId="1">
    <oc r="B39" t="inlineStr">
      <is>
        <t>Veiksmas:Kauno sporto halės išvystymas į daugiafunkcį centrą visuomenės poreikiams</t>
      </is>
    </oc>
    <nc r="B39" t="inlineStr">
      <is>
        <t>Veiksmas: Jonavos miesto kultūros centro didžiosios salės atnaujinimas</t>
      </is>
    </nc>
  </rcc>
  <rfmt sheetId="1" sqref="C39:G39" start="0" length="2147483647">
    <dxf>
      <font>
        <color rgb="FFFF0000"/>
      </font>
    </dxf>
  </rfmt>
  <rcc rId="99" sId="1">
    <oc r="H39">
      <v>2019</v>
    </oc>
    <nc r="H39">
      <v>2016</v>
    </nc>
  </rcc>
  <rcc rId="100" sId="1">
    <oc r="I39">
      <v>2021</v>
    </oc>
    <nc r="I39">
      <v>2017</v>
    </nc>
  </rcc>
  <rfmt sheetId="1" sqref="J39:K39" start="0" length="2147483647">
    <dxf>
      <font>
        <color rgb="FFFF0000"/>
      </font>
    </dxf>
  </rfmt>
  <rcc rId="101" sId="1">
    <oc r="M39">
      <v>7904627.8499999996</v>
    </oc>
    <nc r="M39">
      <v>571045.66</v>
    </nc>
  </rcc>
  <rcc rId="102" sId="1">
    <oc r="N39">
      <v>640916.21</v>
    </oc>
    <nc r="N39">
      <v>100772.81</v>
    </nc>
  </rcc>
  <rfmt sheetId="1" sqref="O39:R39" start="0" length="2147483647">
    <dxf>
      <font>
        <color rgb="FFFF0000"/>
      </font>
    </dxf>
  </rfmt>
  <rcc rId="103" sId="1">
    <oc r="A40" t="inlineStr">
      <is>
        <t>1.1.1.3.</t>
      </is>
    </oc>
    <nc r="A40" t="inlineStr">
      <is>
        <t>1.1.3v</t>
      </is>
    </nc>
  </rcc>
  <rcc rId="104" sId="1">
    <oc r="B40" t="inlineStr">
      <is>
        <t xml:space="preserve">Veiksmas:Nemuno salos išvystymas į multifunkcinį sveikatinimo ir kultūros kompleksą pritaikant jį visuomenės poreikiams  </t>
      </is>
    </oc>
    <nc r="B40" t="inlineStr">
      <is>
        <t>Veiksmas: Kaišiadorių miesto buvusio kino teatro pastato pritaikymas vietos bendruomenės, verslo ir jaunimo poreikiams</t>
      </is>
    </nc>
  </rcc>
  <rfmt sheetId="1" sqref="C40:G40" start="0" length="2147483647">
    <dxf>
      <font>
        <color rgb="FFFF0000"/>
      </font>
    </dxf>
  </rfmt>
  <rcc rId="105" sId="1">
    <oc r="H40">
      <v>2019</v>
    </oc>
    <nc r="H40">
      <v>2018</v>
    </nc>
  </rcc>
  <rfmt sheetId="1" sqref="J40:K40" start="0" length="2147483647">
    <dxf>
      <font>
        <color rgb="FFFF0000"/>
      </font>
    </dxf>
  </rfmt>
  <rcc rId="106" sId="1">
    <oc r="M40">
      <v>2958652.68</v>
    </oc>
    <nc r="M40">
      <v>803695</v>
    </nc>
  </rcc>
  <rcc rId="107" sId="1">
    <oc r="N40">
      <v>321266.39</v>
    </oc>
    <nc r="N40">
      <v>128595.88</v>
    </nc>
  </rcc>
  <rfmt sheetId="1" sqref="O40:R40" start="0" length="2147483647">
    <dxf>
      <font>
        <color rgb="FFFF0000"/>
      </font>
    </dxf>
  </rfmt>
  <rcc rId="108" sId="1">
    <oc r="A41" t="inlineStr">
      <is>
        <t>1.1.1.4.</t>
      </is>
    </oc>
    <nc r="A41" t="inlineStr">
      <is>
        <t>1.1.4v</t>
      </is>
    </nc>
  </rcc>
  <rcc rId="109" sId="1">
    <oc r="B41" t="inlineStr">
      <is>
        <t xml:space="preserve">Veiksmas:Marvelės upelio slėnio sutvarkymas, panaudojant teritorijos gamtinio karkaso ypatumus, siekiant netradicinių erdvių pritaikymo kultūros ir kitoms reikmėms </t>
      </is>
    </oc>
    <nc r="B41" t="inlineStr">
      <is>
        <t xml:space="preserve">Veiksmas: Kaišiadorių miesto kultūros infrastruktūros optimizavimas, sukuriant multifunkcinę erdvę, pritaikytą vietos bendruomenės poreikiams (I etapas) </t>
      </is>
    </nc>
  </rcc>
  <rfmt sheetId="1" sqref="C41:G41" start="0" length="2147483647">
    <dxf>
      <font>
        <color rgb="FFFF0000"/>
      </font>
    </dxf>
  </rfmt>
  <rcc rId="110" sId="1">
    <oc r="H41">
      <v>2017</v>
    </oc>
    <nc r="H41">
      <v>2016</v>
    </nc>
  </rcc>
  <rfmt sheetId="1" sqref="J41:K41" start="0" length="2147483647">
    <dxf>
      <font>
        <color rgb="FFFF0000"/>
      </font>
    </dxf>
  </rfmt>
  <rcc rId="111" sId="1">
    <oc r="M41">
      <v>209241.61</v>
    </oc>
    <nc r="M41">
      <v>131748.24</v>
    </nc>
  </rcc>
  <rcc rId="112" sId="1">
    <oc r="N41">
      <v>16965.55</v>
    </oc>
    <nc r="N41">
      <v>37861.620000000003</v>
    </nc>
  </rcc>
  <rfmt sheetId="1" sqref="O41:R41" start="0" length="2147483647">
    <dxf>
      <font>
        <color rgb="FFFF0000"/>
      </font>
    </dxf>
  </rfmt>
  <rcc rId="113" sId="1">
    <oc r="A42" t="inlineStr">
      <is>
        <t>1.1.1.5.</t>
      </is>
    </oc>
    <nc r="A42" t="inlineStr">
      <is>
        <t>1.1.5v</t>
      </is>
    </nc>
  </rcc>
  <rcc rId="114" sId="1">
    <oc r="B42" t="inlineStr">
      <is>
        <t>Veiksmas:  Apžvalgos aikštelės Aleksote rekonstravimas</t>
      </is>
    </oc>
    <nc r="B42" t="inlineStr">
      <is>
        <t>Veiksmas:  Kėdainių r. sav. pastato, Didžiosios Rinkos a. 4, Kėdainiuose, rekonstravimas įrengiant M. Daukšos viešosios bibliotekos vaikų ir jaunimo skyrių</t>
      </is>
    </nc>
  </rcc>
  <rfmt sheetId="1" sqref="C42:G42" start="0" length="2147483647">
    <dxf>
      <font>
        <color rgb="FFFF0000"/>
      </font>
    </dxf>
  </rfmt>
  <rcc rId="115" sId="1">
    <oc r="H42">
      <v>2017</v>
    </oc>
    <nc r="H42">
      <v>2016</v>
    </nc>
  </rcc>
  <rcc rId="116" sId="1">
    <oc r="I42">
      <v>2020</v>
    </oc>
    <nc r="I42">
      <v>2018</v>
    </nc>
  </rcc>
  <rfmt sheetId="1" sqref="J42:K42" start="0" length="2147483647">
    <dxf>
      <font>
        <color rgb="FFFF0000"/>
      </font>
    </dxf>
  </rfmt>
  <rcc rId="117" sId="1">
    <oc r="M42">
      <v>901059.14</v>
    </oc>
    <nc r="M42">
      <v>222671.34</v>
    </nc>
  </rcc>
  <rcc rId="118" sId="1">
    <oc r="N42">
      <v>135743.31</v>
    </oc>
    <nc r="N42">
      <v>39294.949999999997</v>
    </nc>
  </rcc>
  <rfmt sheetId="1" sqref="O42:R42" start="0" length="2147483647">
    <dxf>
      <font>
        <color rgb="FFFF0000"/>
      </font>
    </dxf>
  </rfmt>
  <rcc rId="119" sId="1">
    <oc r="A43" t="inlineStr">
      <is>
        <t>1.1.1.6.</t>
      </is>
    </oc>
    <nc r="A43" t="inlineStr">
      <is>
        <t>1.1.6v</t>
      </is>
    </nc>
  </rcc>
  <rcc rId="120" sId="1">
    <oc r="B43" t="inlineStr">
      <is>
        <t>Veiksmas:Šv. Arkangelo Mykolo (Soboro) bažnyčios pritaikymas kultūrinei, turistinei ir socialinei edukacinei veiklai</t>
      </is>
    </oc>
    <nc r="B43" t="inlineStr">
      <is>
        <t>Veiksmas: bendruomenės laisvalaikio ir užimtumo centro įkūrimas Prienuose, sukuriant užimtumo infrastruktūrą</t>
      </is>
    </nc>
  </rcc>
  <rfmt sheetId="1" sqref="C43:G43" start="0" length="2147483647">
    <dxf>
      <font>
        <color rgb="FFFF0000"/>
      </font>
    </dxf>
  </rfmt>
  <rfmt sheetId="1" sqref="J43:K43" start="0" length="2147483647">
    <dxf>
      <font>
        <color rgb="FFFF0000"/>
      </font>
    </dxf>
  </rfmt>
  <rcc rId="121" sId="1">
    <oc r="M43">
      <v>1021766.77</v>
    </oc>
    <nc r="M43">
      <v>489633.06</v>
    </nc>
  </rcc>
  <rcc rId="122" sId="1">
    <oc r="N43">
      <v>836885.06</v>
    </oc>
    <nc r="N43">
      <v>39699.980000000003</v>
    </nc>
  </rcc>
  <rfmt sheetId="1" sqref="O43:R43" start="0" length="2147483647">
    <dxf>
      <font>
        <color rgb="FFFF0000"/>
      </font>
    </dxf>
  </rfmt>
  <rcc rId="123" sId="1">
    <oc r="A44" t="inlineStr">
      <is>
        <t>1.1.1.7.</t>
      </is>
    </oc>
    <nc r="A44" t="inlineStr">
      <is>
        <t>1.1.7v</t>
      </is>
    </nc>
  </rcc>
  <rcc rId="124" sId="1">
    <oc r="B44" t="inlineStr">
      <is>
        <t>Veiksmas:  Teritorijos prie daugiafunkcio S. Dariaus ir S. Girėno sveikatinimo, kultūros ir užimtumo centro,  Sporto halės, Sporto g. ir jos prieigų sutvarkymas</t>
      </is>
    </oc>
    <nc r="B44" t="inlineStr">
      <is>
        <t>Veiksmas:  Prienų krašto muziejaus modernizavimas</t>
      </is>
    </nc>
  </rcc>
  <rfmt sheetId="1" sqref="C44:G44" start="0" length="2147483647">
    <dxf>
      <font>
        <color rgb="FFFF0000"/>
      </font>
    </dxf>
  </rfmt>
  <rcc rId="125" sId="1">
    <oc r="H44">
      <v>2019</v>
    </oc>
    <nc r="H44">
      <v>2016</v>
    </nc>
  </rcc>
  <rcc rId="126" sId="1">
    <oc r="I44">
      <v>2022</v>
    </oc>
    <nc r="I44">
      <v>2018</v>
    </nc>
  </rcc>
  <rfmt sheetId="1" sqref="J44:K44" start="0" length="2147483647">
    <dxf>
      <font>
        <color rgb="FFFF0000"/>
      </font>
    </dxf>
  </rfmt>
  <rcc rId="127" sId="1">
    <oc r="M44">
      <v>6452278</v>
    </oc>
    <nc r="M44">
      <v>70267.3</v>
    </nc>
  </rcc>
  <rcc rId="128" sId="1">
    <oc r="N44">
      <v>1763230.9</v>
    </oc>
    <nc r="N44">
      <v>12400.11</v>
    </nc>
  </rcc>
  <rfmt sheetId="1" sqref="O44:R44" start="0" length="2147483647">
    <dxf>
      <font>
        <color rgb="FFFF0000"/>
      </font>
    </dxf>
  </rfmt>
  <rcc rId="129" sId="1">
    <oc r="A45" t="inlineStr">
      <is>
        <t>1.1.1.8.</t>
      </is>
    </oc>
    <nc r="A45" t="inlineStr">
      <is>
        <t>1.1.8v</t>
      </is>
    </nc>
  </rcc>
  <rcc rId="130" sId="1">
    <oc r="B45" t="inlineStr">
      <is>
        <t>Veiksmas:Daugiafunkcio S. Dariaus ir S. Girėno sveikatinimo, kultūros ir užimtumo centro įkūrimas panaudojant ir pritaikant S. Dariaus ir S. Girėno stadiono infrastruktūrą</t>
      </is>
    </oc>
    <nc r="B45" t="inlineStr">
      <is>
        <t>Veiksmas: Prienų kultūros centro pastato Prienuose, Vytauto g. 35, rekonstravimas</t>
      </is>
    </nc>
  </rcc>
  <rfmt sheetId="1" sqref="C45:G45" start="0" length="2147483647">
    <dxf>
      <font>
        <color rgb="FFFF0000"/>
      </font>
    </dxf>
  </rfmt>
  <rcc rId="131" sId="1">
    <oc r="H45">
      <v>2017</v>
    </oc>
    <nc r="H45">
      <v>2016</v>
    </nc>
  </rcc>
  <rcc rId="132" sId="1">
    <oc r="I45">
      <v>2020</v>
    </oc>
    <nc r="I45">
      <v>2018</v>
    </nc>
  </rcc>
  <rfmt sheetId="1" sqref="J45:K45" start="0" length="2147483647">
    <dxf>
      <font>
        <color rgb="FFFF0000"/>
      </font>
    </dxf>
  </rfmt>
  <rcc rId="133" sId="1" odxf="1" dxf="1">
    <oc r="L45">
      <f>N45</f>
    </oc>
    <nc r="L45">
      <f>SUM(M45:N45)</f>
    </nc>
    <odxf>
      <font>
        <sz val="9"/>
        <color auto="1"/>
        <name val="Times New Roman"/>
        <scheme val="none"/>
      </font>
    </odxf>
    <ndxf>
      <font>
        <sz val="9"/>
        <color auto="1"/>
        <name val="Times New Roman"/>
        <scheme val="none"/>
      </font>
    </ndxf>
  </rcc>
  <rcc rId="134" sId="1">
    <oc r="N45">
      <v>34954382</v>
    </oc>
    <nc r="N45">
      <v>353460.41</v>
    </nc>
  </rcc>
  <rcc rId="135" sId="1">
    <nc r="M45">
      <v>243370.95</v>
    </nc>
  </rcc>
  <rfmt sheetId="1" sqref="O45:R45" start="0" length="2147483647">
    <dxf>
      <font>
        <color rgb="FFFF0000"/>
      </font>
    </dxf>
  </rfmt>
  <rcc rId="136" sId="1">
    <oc r="A46" t="inlineStr">
      <is>
        <t>1.1.1.9.</t>
      </is>
    </oc>
    <nc r="A46" t="inlineStr">
      <is>
        <t>1.1.9v</t>
      </is>
    </nc>
  </rcc>
  <rcc rId="137" sId="1">
    <oc r="B46" t="inlineStr">
      <is>
        <t>Veiksmas:  Kompleksiškas Kauko laiptų prie Aukštaičių gatvės zonos sutvarkymas</t>
      </is>
    </oc>
    <nc r="B46" t="inlineStr">
      <is>
        <t>Veiksmas:  Raseinių rajono kultūros centro Raseiniuose, Vytauto Didžiojo g. 10, rekonstravimas, infrastruktūros pritaikymas visuomenės poreikiams</t>
      </is>
    </nc>
  </rcc>
  <rfmt sheetId="1" sqref="C46:G46" start="0" length="2147483647">
    <dxf>
      <font>
        <color rgb="FFFF0000"/>
      </font>
    </dxf>
  </rfmt>
  <rcc rId="138" sId="1">
    <oc r="I46">
      <v>2020</v>
    </oc>
    <nc r="I46">
      <v>2021</v>
    </nc>
  </rcc>
  <rfmt sheetId="1" sqref="J46:K46" start="0" length="2147483647">
    <dxf>
      <font>
        <color rgb="FFFF0000"/>
      </font>
    </dxf>
  </rfmt>
  <rcc rId="139" sId="1">
    <oc r="M46">
      <v>1295663.06</v>
    </oc>
    <nc r="M46">
      <v>484232.55</v>
    </nc>
  </rcc>
  <rcc rId="140" sId="1">
    <oc r="N46">
      <v>105054.12</v>
    </oc>
    <nc r="N46">
      <v>160302.96</v>
    </nc>
  </rcc>
  <rfmt sheetId="1" sqref="O46:R46" start="0" length="2147483647">
    <dxf>
      <font>
        <color rgb="FFFF0000"/>
      </font>
    </dxf>
  </rfmt>
  <rcc rId="141" sId="1">
    <oc r="A47" t="inlineStr">
      <is>
        <t>1.1.1.10.</t>
      </is>
    </oc>
    <nc r="A47" t="inlineStr">
      <is>
        <t>1.1.10v</t>
      </is>
    </nc>
  </rcc>
  <rcc rId="142" sId="1">
    <oc r="B47" t="inlineStr">
      <is>
        <t>Veiksmas:Kompleksiškas Ąžuolyno parke esančios infrastuktūros sutvarkymas, pritaikant ją visuomenės poreikiams</t>
      </is>
    </oc>
    <nc r="B47" t="inlineStr">
      <is>
        <t>Veiksmas: Garliavos miesto parko sutvarkymas (įrengimas)</t>
      </is>
    </nc>
  </rcc>
  <rfmt sheetId="1" sqref="C47:G47" start="0" length="2147483647">
    <dxf>
      <font>
        <color rgb="FFFF0000"/>
      </font>
    </dxf>
  </rfmt>
  <rcc rId="143" sId="1">
    <oc r="H47">
      <v>2019</v>
    </oc>
    <nc r="H47">
      <v>2017</v>
    </nc>
  </rcc>
  <rcc rId="144" sId="1">
    <oc r="I47">
      <v>2021</v>
    </oc>
    <nc r="I47">
      <v>2019</v>
    </nc>
  </rcc>
  <rfmt sheetId="1" sqref="J47:K47" start="0" length="2147483647">
    <dxf>
      <font>
        <color rgb="FFFF0000"/>
      </font>
    </dxf>
  </rfmt>
  <rcc rId="145" sId="1">
    <oc r="M47">
      <v>4998471.49</v>
    </oc>
    <nc r="M47">
      <v>1029769.59</v>
    </nc>
  </rcc>
  <rcc rId="146" sId="1">
    <oc r="N47">
      <v>670936.56000000006</v>
    </oc>
    <nc r="N47">
      <v>54061.46</v>
    </nc>
  </rcc>
  <rfmt sheetId="1" sqref="O47:R47" start="0" length="2147483647">
    <dxf>
      <font>
        <color rgb="FFFF0000"/>
      </font>
    </dxf>
  </rfmt>
  <rcc rId="147" sId="1">
    <oc r="A48" t="inlineStr">
      <is>
        <t>1.1.1.11.</t>
      </is>
    </oc>
    <nc r="A48" t="inlineStr">
      <is>
        <t>1.1.11v</t>
      </is>
    </nc>
  </rcc>
  <rcc rId="148" sId="1">
    <oc r="B48" t="inlineStr">
      <is>
        <t>Veiksmas:  Visuomenės aplinkosauginį švietimą skatinančios infrastruktūros atnaujinimas Lietuvos zoologijos sode</t>
      </is>
    </oc>
    <nc r="B48" t="inlineStr">
      <is>
        <t>Veiksmas:  Garliavos miesto viešųjų erdvių kompleksiškas sutvarkymas ir pritaikymas vietos bendruomenei ir verslui</t>
      </is>
    </nc>
  </rcc>
  <rfmt sheetId="1" sqref="C48:G48" start="0" length="2147483647">
    <dxf>
      <font>
        <color rgb="FFFF0000"/>
      </font>
    </dxf>
  </rfmt>
  <rcc rId="149" sId="1">
    <oc r="H48">
      <v>2017</v>
    </oc>
    <nc r="H48">
      <v>2018</v>
    </nc>
  </rcc>
  <rcc rId="150" sId="1">
    <oc r="I48">
      <v>2023</v>
    </oc>
    <nc r="I48">
      <v>2019</v>
    </nc>
  </rcc>
  <rfmt sheetId="1" sqref="J48:K48" start="0" length="2147483647">
    <dxf>
      <font>
        <color rgb="FFFF0000"/>
      </font>
    </dxf>
  </rfmt>
  <rcc rId="151" sId="1">
    <oc r="L48">
      <f>M48</f>
    </oc>
    <nc r="L48">
      <f>SUM(M48:N48)</f>
    </nc>
  </rcc>
  <rcc rId="152" sId="1">
    <oc r="M48">
      <v>18305036</v>
    </oc>
    <nc r="M48">
      <v>3803602.45</v>
    </nc>
  </rcc>
  <rcc rId="153" sId="1">
    <nc r="N48">
      <v>671437.11</v>
    </nc>
  </rcc>
  <rfmt sheetId="1" sqref="O48:R48" start="0" length="2147483647">
    <dxf>
      <font>
        <color rgb="FFFF0000"/>
      </font>
    </dxf>
  </rfmt>
  <rcc rId="154" sId="1">
    <oc r="A49" t="inlineStr">
      <is>
        <t>1.1.1.12.</t>
      </is>
    </oc>
    <nc r="A49" t="inlineStr">
      <is>
        <t>1.1.12v</t>
      </is>
    </nc>
  </rcc>
  <rcc rId="155" sId="1">
    <oc r="B49" t="inlineStr">
      <is>
        <t>Veiksmas:Kauno kino centro „Romuva“ kultūros paveldo aktualizavimas, jį įveiklinant, optimizuojant ir keliant paslaugų kokybę</t>
      </is>
    </oc>
    <nc r="B49" t="inlineStr">
      <is>
        <t>Veiksmas: Jonavos miesto žemutinės dalies kompleksinis gyvenamųjų namų kiemų bei aplinkos sutvarkymas ir pasiekiamumo gerinimas</t>
      </is>
    </nc>
  </rcc>
  <rfmt sheetId="1" sqref="C49:G49" start="0" length="2147483647">
    <dxf>
      <font>
        <color rgb="FFFF0000"/>
      </font>
    </dxf>
  </rfmt>
  <rcc rId="156" sId="1">
    <oc r="H49">
      <v>2018</v>
    </oc>
    <nc r="H49">
      <v>2016</v>
    </nc>
  </rcc>
  <rcc rId="157" sId="1">
    <oc r="I49">
      <v>2021</v>
    </oc>
    <nc r="I49">
      <v>2017</v>
    </nc>
  </rcc>
  <rfmt sheetId="1" sqref="J49:K49" start="0" length="2147483647">
    <dxf>
      <font>
        <color rgb="FFFF0000"/>
      </font>
    </dxf>
  </rfmt>
  <rcc rId="158" sId="1">
    <oc r="M49">
      <v>1021767</v>
    </oc>
    <nc r="M49">
      <v>636329.23</v>
    </nc>
  </rcc>
  <rcc rId="159" sId="1">
    <oc r="N49">
      <v>1300919.72</v>
    </oc>
    <nc r="N49">
      <v>51595.05</v>
    </nc>
  </rcc>
  <rfmt sheetId="1" sqref="O49:R49" start="0" length="2147483647">
    <dxf>
      <font>
        <color rgb="FFFF0000"/>
      </font>
    </dxf>
  </rfmt>
  <rcc rId="160" sId="1">
    <oc r="A50" t="inlineStr">
      <is>
        <t>1.1.1.13.</t>
      </is>
    </oc>
    <nc r="A50" t="inlineStr">
      <is>
        <t>1.1.13v</t>
      </is>
    </nc>
  </rcc>
  <rcc rId="161" sId="1">
    <oc r="B50" t="inlineStr">
      <is>
        <t>Veiksmas:  VšĮ „Girstučio“ kultūros ir sporto centro (Kovo 11-osios g. 26 Kaune) kultūrinei veiklai naudojamos dalies rekonstravimas</t>
      </is>
    </oc>
    <nc r="B50" t="inlineStr">
      <is>
        <t>Veiksmas:  Kaišiadorių miesto Prezidento A. M. Brazausko parko sutvarkymas ir pritaikymas rekreaciniams, poilsio ir sveikatinimo poreikiams</t>
      </is>
    </nc>
  </rcc>
  <rfmt sheetId="1" sqref="C50:G50" start="0" length="2147483647">
    <dxf>
      <font>
        <color rgb="FFFF0000"/>
      </font>
    </dxf>
  </rfmt>
  <rcc rId="162" sId="1">
    <oc r="H50">
      <v>2017</v>
    </oc>
    <nc r="H50">
      <v>2016</v>
    </nc>
  </rcc>
  <rcc rId="163" sId="1">
    <oc r="I50">
      <v>2021</v>
    </oc>
    <nc r="I50">
      <v>2019</v>
    </nc>
  </rcc>
  <rfmt sheetId="1" sqref="J50:K50" start="0" length="2147483647">
    <dxf>
      <font>
        <color rgb="FFFF0000"/>
      </font>
    </dxf>
  </rfmt>
  <rcc rId="164" sId="1">
    <oc r="M50">
      <v>1116016.5900000001</v>
    </oc>
    <nc r="M50">
      <v>776123.69</v>
    </nc>
  </rcc>
  <rcc rId="165" sId="1">
    <oc r="N50">
      <v>196944.11</v>
    </oc>
    <nc r="N50">
      <v>40848.629999999997</v>
    </nc>
  </rcc>
  <rfmt sheetId="1" sqref="O50:R50" start="0" length="2147483647">
    <dxf>
      <font>
        <color rgb="FFFF0000"/>
      </font>
    </dxf>
  </rfmt>
  <rcc rId="166" sId="1">
    <oc r="A51" t="inlineStr">
      <is>
        <t>1.1.1.14.</t>
      </is>
    </oc>
    <nc r="A51" t="inlineStr">
      <is>
        <t>1.1.14v</t>
      </is>
    </nc>
  </rcc>
  <rcc rId="167" sId="1">
    <oc r="B51" t="inlineStr">
      <is>
        <t>Veiksmas:Nacionalinio M. K Čiurlionio dailės muziejaus padalinio M. Žilinsko dailės galerijos modernizavimas</t>
      </is>
    </oc>
    <nc r="B51" t="inlineStr">
      <is>
        <t>Veiksmas: Kaišiadorių miesto Gedimino gatvės prieigų sutvarkymas</t>
      </is>
    </nc>
  </rcc>
  <rfmt sheetId="1" sqref="C51:G51" start="0" length="2147483647">
    <dxf>
      <font>
        <color rgb="FFFF0000"/>
      </font>
    </dxf>
  </rfmt>
  <rcc rId="168" sId="1">
    <oc r="I51">
      <v>2020</v>
    </oc>
    <nc r="I51">
      <v>2021</v>
    </nc>
  </rcc>
  <rfmt sheetId="1" sqref="J51:K51" start="0" length="2147483647">
    <dxf>
      <font>
        <color rgb="FFFF0000"/>
      </font>
    </dxf>
  </rfmt>
  <rcc rId="169" sId="1">
    <oc r="M51">
      <v>4923369</v>
    </oc>
    <nc r="M51">
      <v>1726612.74</v>
    </nc>
  </rcc>
  <rcc rId="170" sId="1">
    <oc r="N51">
      <v>0</v>
    </oc>
    <nc r="N51">
      <v>533682.78</v>
    </nc>
  </rcc>
  <rfmt sheetId="1" sqref="O51:R51" start="0" length="2147483647">
    <dxf>
      <font>
        <color rgb="FFFF0000"/>
      </font>
    </dxf>
  </rfmt>
  <rcc rId="171" sId="1">
    <oc r="A52" t="inlineStr">
      <is>
        <t>1.1.1.15.</t>
      </is>
    </oc>
    <nc r="A52" t="inlineStr">
      <is>
        <t>1.1.15v</t>
      </is>
    </nc>
  </rcc>
  <rcc rId="172" sId="1">
    <oc r="B52" t="inlineStr">
      <is>
        <t>Veiksmas:  Kauno apskrities viešosios bibliotekos modernizavimas</t>
      </is>
    </oc>
    <nc r="B52" t="inlineStr">
      <is>
        <t>Veiksmas:  Kaišiadorių miesto viešųjų erdvių pritaikymas bendruomenės sveikatinimo veiklai bei poilsiui</t>
      </is>
    </nc>
  </rcc>
  <rfmt sheetId="1" sqref="C52:G52" start="0" length="2147483647">
    <dxf>
      <font>
        <color rgb="FFFF0000"/>
      </font>
    </dxf>
  </rfmt>
  <rcc rId="173" sId="1">
    <oc r="H52">
      <v>2019</v>
    </oc>
    <nc r="H52">
      <v>2017</v>
    </nc>
  </rcc>
  <rcc rId="174" sId="1">
    <oc r="I52">
      <v>2021</v>
    </oc>
    <nc r="I52">
      <v>2019</v>
    </nc>
  </rcc>
  <rfmt sheetId="1" sqref="J52:K52" start="0" length="2147483647">
    <dxf>
      <font>
        <color rgb="FFFF0000"/>
      </font>
    </dxf>
  </rfmt>
  <rcc rId="175" sId="1">
    <oc r="M52">
      <v>10647695.310000001</v>
    </oc>
    <nc r="M52">
      <v>470624.94</v>
    </nc>
  </rcc>
  <rcc rId="176" sId="1">
    <oc r="N52">
      <v>0</v>
    </oc>
    <nc r="N52">
      <v>38158.79</v>
    </nc>
  </rcc>
  <rfmt sheetId="1" sqref="O52:R52" start="0" length="2147483647">
    <dxf>
      <font>
        <color rgb="FFFF0000"/>
      </font>
    </dxf>
  </rfmt>
  <rcc rId="177" sId="1">
    <oc r="A53" t="inlineStr">
      <is>
        <t>1.1.1.16.</t>
      </is>
    </oc>
    <nc r="A53" t="inlineStr">
      <is>
        <t>1.1.16v</t>
      </is>
    </nc>
  </rcc>
  <rcc rId="178" sId="1">
    <oc r="B53" t="inlineStr">
      <is>
        <t>Veiksmas: Kauno valstybinio lėlių teatro modernizavimas</t>
      </is>
    </oc>
    <nc r="B53" t="inlineStr">
      <is>
        <t>Veiksmas: Kėdainių miesto Didžiosios Rinkos aikštės modernizavimas, pritaikant vietos bendruomenei</t>
      </is>
    </nc>
  </rcc>
  <rfmt sheetId="1" sqref="C53:G53" start="0" length="2147483647">
    <dxf>
      <font>
        <color rgb="FFFF0000"/>
      </font>
    </dxf>
  </rfmt>
  <rcc rId="179" sId="1">
    <oc r="I53">
      <v>2021</v>
    </oc>
    <nc r="I53">
      <v>2018</v>
    </nc>
  </rcc>
  <rfmt sheetId="1" sqref="J53:K53" start="0" length="2147483647">
    <dxf>
      <font>
        <color rgb="FFFF0000"/>
      </font>
    </dxf>
  </rfmt>
  <rcc rId="180" sId="1">
    <oc r="M53">
      <v>2831510.82</v>
    </oc>
    <nc r="M53">
      <v>448396.29</v>
    </nc>
  </rcc>
  <rcc rId="181" sId="1">
    <oc r="N53">
      <v>0</v>
    </oc>
    <nc r="N53">
      <v>23599.81</v>
    </nc>
  </rcc>
  <rfmt sheetId="1" sqref="O53:R53" start="0" length="2147483647">
    <dxf>
      <font>
        <color rgb="FFFF0000"/>
      </font>
    </dxf>
  </rfmt>
  <rcc rId="182" sId="1">
    <oc r="A54" t="inlineStr">
      <is>
        <t>1.1.1.17.</t>
      </is>
    </oc>
    <nc r="A54" t="inlineStr">
      <is>
        <t>1.1.17v</t>
      </is>
    </nc>
  </rcc>
  <rcc rId="183" sId="1">
    <oc r="B54" t="inlineStr">
      <is>
        <t>Veiksmas:Kauno valstybinio muzikinio teatro modernizavimas</t>
      </is>
    </oc>
    <nc r="B54" t="inlineStr">
      <is>
        <t xml:space="preserve">Veiksmas: kompleksiškas Kėdainių miesto upių prieigų sutvarkymas, sukuriant patrauklias viešąsias erdves bendruomenei ir verslui </t>
      </is>
    </nc>
  </rcc>
  <rfmt sheetId="1" sqref="C54:G54" start="0" length="2147483647">
    <dxf>
      <font>
        <color rgb="FFFF0000"/>
      </font>
    </dxf>
  </rfmt>
  <rcc rId="184" sId="1">
    <oc r="I54">
      <v>2021</v>
    </oc>
    <nc r="I54">
      <v>2020</v>
    </nc>
  </rcc>
  <rfmt sheetId="1" sqref="J54:K54" start="0" length="2147483647">
    <dxf>
      <font>
        <color rgb="FFFF0000"/>
      </font>
    </dxf>
  </rfmt>
  <rcc rId="185" sId="1">
    <oc r="M54">
      <v>4799260.3099999996</v>
    </oc>
    <nc r="M54">
      <v>2649431.71</v>
    </nc>
  </rcc>
  <rcc rId="186" sId="1">
    <oc r="N54">
      <v>0</v>
    </oc>
    <nc r="N54">
      <v>214819.05</v>
    </nc>
  </rcc>
  <rfmt sheetId="1" sqref="O54:R54" start="0" length="2147483647">
    <dxf>
      <font>
        <color rgb="FFFF0000"/>
      </font>
    </dxf>
  </rfmt>
  <rcc rId="187" sId="1">
    <oc r="A55" t="inlineStr">
      <is>
        <t>1.1.1.18.</t>
      </is>
    </oc>
    <nc r="A55" t="inlineStr">
      <is>
        <t>1.1.18v</t>
      </is>
    </nc>
  </rcc>
  <rcc rId="188" sId="1">
    <oc r="B55" t="inlineStr">
      <is>
        <t>Veiksmas:  Kauno IX forto muziejaus modernizavimas</t>
      </is>
    </oc>
    <nc r="B55" t="inlineStr">
      <is>
        <t xml:space="preserve">Veiksmas:  Kėdainių miesto viešųjų erdvių (Kėdainių miesto, Vytauto parkų, universalaus daugiafunkcio aikštyno, lauko teniso kortų prieigų) kompleksiškas sutvarkymas ir pritaikymas bendruomenei ir verslui </t>
      </is>
    </nc>
  </rcc>
  <rfmt sheetId="1" sqref="C55:G55" start="0" length="2147483647">
    <dxf>
      <font>
        <color rgb="FFFF0000"/>
      </font>
    </dxf>
  </rfmt>
  <rcc rId="189" sId="1">
    <oc r="H55">
      <v>2020</v>
    </oc>
    <nc r="H55">
      <v>2016</v>
    </nc>
  </rcc>
  <rcc rId="190" sId="1">
    <oc r="I55">
      <v>2022</v>
    </oc>
    <nc r="I55">
      <v>2020</v>
    </nc>
  </rcc>
  <rfmt sheetId="1" sqref="J55:K55" start="0" length="2147483647">
    <dxf>
      <font>
        <color rgb="FFFF0000"/>
      </font>
    </dxf>
  </rfmt>
  <rcc rId="191" sId="1">
    <oc r="M55">
      <v>3305184</v>
    </oc>
    <nc r="M55">
      <v>3145148</v>
    </nc>
  </rcc>
  <rcc rId="192" sId="1">
    <oc r="N55">
      <v>0</v>
    </oc>
    <nc r="N55">
      <v>419809.5</v>
    </nc>
  </rcc>
  <rfmt sheetId="1" sqref="O55:R55" start="0" length="2147483647">
    <dxf>
      <font>
        <color rgb="FFFF0000"/>
      </font>
    </dxf>
  </rfmt>
  <rcc rId="193" sId="1">
    <oc r="A56" t="inlineStr">
      <is>
        <t>1.1.1.19</t>
      </is>
    </oc>
    <nc r="A56" t="inlineStr">
      <is>
        <t>1.1.19v</t>
      </is>
    </nc>
  </rcc>
  <rcc rId="194" sId="1">
    <oc r="B56" t="inlineStr">
      <is>
        <t>Veiksmas: Lietuvos aviacijos muziejaus modernizavimas</t>
      </is>
    </oc>
    <nc r="B56" t="inlineStr">
      <is>
        <t>Veiksmas: kompleksiškas Kėdainių miesto maudymvietės ir poilsio zonos sutvarkymas</t>
      </is>
    </nc>
  </rcc>
  <rfmt sheetId="1" sqref="C56:G56" start="0" length="2147483647">
    <dxf>
      <font>
        <color rgb="FFFF0000"/>
      </font>
    </dxf>
  </rfmt>
  <rcc rId="195" sId="1">
    <oc r="H56">
      <v>2020</v>
    </oc>
    <nc r="H56">
      <v>2018</v>
    </nc>
  </rcc>
  <rcc rId="196" sId="1">
    <oc r="I56">
      <v>2022</v>
    </oc>
    <nc r="I56">
      <v>2020</v>
    </nc>
  </rcc>
  <rfmt sheetId="1" sqref="J56:K56" start="0" length="2147483647">
    <dxf>
      <font>
        <color rgb="FFFF0000"/>
      </font>
    </dxf>
  </rfmt>
  <rcc rId="197" sId="1">
    <oc r="N56">
      <v>0</v>
    </oc>
    <nc r="N56">
      <v>52025.919999999998</v>
    </nc>
  </rcc>
  <rcc rId="198" sId="1">
    <oc r="M56">
      <v>3635561.77</v>
    </oc>
    <nc r="M56">
      <v>588952.35</v>
    </nc>
  </rcc>
  <rfmt sheetId="1" sqref="O56:R56" start="0" length="2147483647">
    <dxf>
      <font>
        <color rgb="FFFF0000"/>
      </font>
    </dxf>
  </rfmt>
  <rcc rId="199" sId="1">
    <oc r="A57" t="inlineStr">
      <is>
        <t>1.1.1.20.</t>
      </is>
    </oc>
    <nc r="A57" t="inlineStr">
      <is>
        <t>1.1.20v</t>
      </is>
    </nc>
  </rcc>
  <rcc rId="200" sId="1">
    <oc r="B57" t="inlineStr">
      <is>
        <t xml:space="preserve">Veiksmas:  Buvusios Aviacijos gamyklos angaro konversija </t>
      </is>
    </oc>
    <nc r="B57" t="inlineStr">
      <is>
        <t>Veiksmas:  daugiabučių namų kvartalų kompleksinis atnaujinimas Kėdainių mieste</t>
      </is>
    </nc>
  </rcc>
  <rfmt sheetId="1" sqref="C57:G57" start="0" length="2147483647">
    <dxf>
      <font>
        <color rgb="FFFF0000"/>
      </font>
    </dxf>
  </rfmt>
  <rcc rId="201" sId="1">
    <oc r="H57">
      <v>2020</v>
    </oc>
    <nc r="H57">
      <v>2017</v>
    </nc>
  </rcc>
  <rcc rId="202" sId="1">
    <oc r="I57">
      <v>2023</v>
    </oc>
    <nc r="I57">
      <v>2019</v>
    </nc>
  </rcc>
  <rfmt sheetId="1" sqref="J57:K57" start="0" length="2147483647">
    <dxf>
      <font>
        <color rgb="FFFF0000"/>
      </font>
    </dxf>
  </rfmt>
  <rcc rId="203" sId="1">
    <oc r="M57">
      <v>5550000</v>
    </oc>
    <nc r="M57">
      <v>1238020</v>
    </nc>
  </rcc>
  <rcc rId="204" sId="1">
    <oc r="N57">
      <v>2982139.41</v>
    </oc>
    <nc r="N57">
      <v>1243522.8600000001</v>
    </nc>
  </rcc>
  <rfmt sheetId="1" sqref="O57:R57" start="0" length="2147483647">
    <dxf>
      <font>
        <color rgb="FFFF0000"/>
      </font>
    </dxf>
  </rfmt>
  <rcc rId="205" sId="1">
    <oc r="C58" t="inlineStr">
      <is>
        <t>1-1-P-2</t>
      </is>
    </oc>
    <nc r="C58"/>
  </rcc>
  <rcc rId="206" sId="1">
    <oc r="D58" t="inlineStr">
      <is>
        <r>
          <t>Pastatyti arba atnaujinti viešieji arba komerciniai pastatai miestų vietovėse, m</t>
        </r>
        <r>
          <rPr>
            <vertAlign val="superscript"/>
            <sz val="9"/>
            <color theme="1"/>
            <rFont val="Times New Roman"/>
            <family val="1"/>
          </rPr>
          <t>2</t>
        </r>
      </is>
    </oc>
    <nc r="D58"/>
  </rcc>
  <rcc rId="207" sId="1">
    <oc r="E58">
      <v>8151.48</v>
    </oc>
    <nc r="E58"/>
  </rcc>
  <rcc rId="208" sId="1">
    <oc r="F58">
      <v>0</v>
    </oc>
    <nc r="F58"/>
  </rcc>
  <rcc rId="209" sId="1">
    <oc r="G58">
      <v>0</v>
    </oc>
    <nc r="G58"/>
  </rcc>
  <rrc rId="210" sId="1" ref="A58:XFD58" action="deleteRow">
    <rfmt sheetId="1" xfDxf="1" sqref="A58:XFD58" start="0" length="0"/>
    <rfmt sheetId="1" sqref="A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C5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D58" start="0" length="0">
      <dxf>
        <font>
          <sz val="9"/>
          <color theme="1"/>
          <name val="Times New Roman"/>
          <scheme val="none"/>
        </font>
        <alignment vertical="center" wrapText="1" readingOrder="0"/>
      </dxf>
    </rfmt>
    <rfmt sheetId="1" sqref="E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F5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G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H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5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5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5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5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5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cc rId="211" sId="1">
    <oc r="A58" t="inlineStr">
      <is>
        <t>1.1.1.21.</t>
      </is>
    </oc>
    <nc r="A58" t="inlineStr">
      <is>
        <t>1.1.21v</t>
      </is>
    </nc>
  </rcc>
  <rcc rId="212" sId="1">
    <oc r="B58" t="inlineStr">
      <is>
        <t xml:space="preserve">Veiksmas: Daugiafunkcio sveikatinimo ir laisvalaikio centro įkūrimas Nemuno saloje </t>
      </is>
    </oc>
    <nc r="B58" t="inlineStr">
      <is>
        <t>Veiksmas: Nemuno upės pakrantės ir Revuonos parko bei jo prieigų sutvarkymas ir pritaikymas bendruomenės ir verslo poreikiams</t>
      </is>
    </nc>
  </rcc>
  <rfmt sheetId="1" sqref="C58:G58" start="0" length="2147483647">
    <dxf>
      <font>
        <color rgb="FFFF0000"/>
      </font>
    </dxf>
  </rfmt>
  <rcc rId="213" sId="1">
    <oc r="H58">
      <v>2020</v>
    </oc>
    <nc r="H58">
      <v>2017</v>
    </nc>
  </rcc>
  <rcc rId="214" sId="1">
    <oc r="I58">
      <v>2022</v>
    </oc>
    <nc r="I58">
      <v>2020</v>
    </nc>
  </rcc>
  <rfmt sheetId="1" sqref="J58:K58" start="0" length="2147483647">
    <dxf>
      <font>
        <color rgb="FFFF0000"/>
      </font>
    </dxf>
  </rfmt>
  <rcc rId="215" sId="1" odxf="1" dxf="1">
    <oc r="L58">
      <v>28000000</v>
    </oc>
    <nc r="L58">
      <f>M58+N58</f>
    </nc>
    <odxf>
      <font>
        <sz val="9"/>
        <color auto="1"/>
        <name val="Times New Roman"/>
        <scheme val="none"/>
      </font>
    </odxf>
    <ndxf>
      <font>
        <sz val="9"/>
        <color auto="1"/>
        <name val="Times New Roman"/>
        <scheme val="none"/>
      </font>
    </ndxf>
  </rcc>
  <rcc rId="216" sId="1">
    <oc r="M58">
      <v>0</v>
    </oc>
    <nc r="M58">
      <v>978747.31</v>
    </nc>
  </rcc>
  <rcc rId="217" sId="1">
    <oc r="N58">
      <v>28000000</v>
    </oc>
    <nc r="N58">
      <v>334750.32</v>
    </nc>
  </rcc>
  <rfmt sheetId="1" sqref="O58:R58" start="0" length="2147483647">
    <dxf>
      <font>
        <color rgb="FFFF0000"/>
      </font>
    </dxf>
  </rfmt>
  <rrc rId="218" sId="1" ref="A59:XFD59" action="insertRow"/>
  <rrc rId="219" sId="1" ref="A59:XFD59" action="insertRow"/>
  <rcc rId="220" sId="1">
    <nc r="A59" t="inlineStr">
      <is>
        <t>1.1.22v</t>
      </is>
    </nc>
  </rcc>
  <rcc rId="221" sId="1">
    <nc r="B59" t="inlineStr">
      <is>
        <t>Veiksmas: Prienų miesto autobusų stoties ir aplinkinės teritorijos pritaikymas bendruomenės ir verslo poreikiams</t>
      </is>
    </nc>
  </rcc>
  <rcc rId="222" sId="1">
    <nc r="H59">
      <v>2016</v>
    </nc>
  </rcc>
  <rcc rId="223" sId="1">
    <nc r="I59">
      <v>2020</v>
    </nc>
  </rcc>
  <rcc rId="224" sId="1">
    <nc r="L59">
      <f>M59+N59</f>
    </nc>
  </rcc>
  <rcc rId="225" sId="1">
    <nc r="M59">
      <v>242158.1</v>
    </nc>
  </rcc>
  <rcc rId="226" sId="1">
    <nc r="N59">
      <v>66847.7</v>
    </nc>
  </rcc>
  <rrc rId="227" sId="1" ref="A60:XFD60" action="insertRow"/>
  <rcc rId="228" sId="1">
    <nc r="A60" t="inlineStr">
      <is>
        <t>1.1.23v</t>
      </is>
    </nc>
  </rcc>
  <rcc rId="229" sId="1">
    <nc r="B60" t="inlineStr">
      <is>
        <t>Veiksmas: Kompleksinis Prienų miesto viešųjų erdvių sutvarkymas, pritaikant jas bendruomenės ir verslo poreikiams</t>
      </is>
    </nc>
  </rcc>
  <rcc rId="230" sId="1">
    <nc r="H60">
      <v>2018</v>
    </nc>
  </rcc>
  <rcc rId="231" sId="1">
    <nc r="I60">
      <v>2020</v>
    </nc>
  </rcc>
  <rcc rId="232" sId="1">
    <nc r="L60">
      <f>M60+N60</f>
    </nc>
  </rcc>
  <rcc rId="233" sId="1">
    <nc r="M60">
      <v>2039594.45</v>
    </nc>
  </rcc>
  <rcc rId="234" sId="1">
    <nc r="N60">
      <v>422090.44</v>
    </nc>
  </rcc>
  <rrc rId="235" sId="1" ref="A61:XFD61" action="insertRow"/>
  <rcc rId="236" sId="1">
    <nc r="A61" t="inlineStr">
      <is>
        <t>1.1.24v</t>
      </is>
    </nc>
  </rcc>
  <rcc rId="237" sId="1">
    <nc r="B61" t="inlineStr">
      <is>
        <t>Veiksmas: Raseinių miesto autobusų stoties ir keleivių vežimo transporto infrastruktūros (automobilių stovėjimo ir autobusų sustojimo aikštelių, privažiuojamųjų kelių, pėsčiųjų takų) Vilniaus g. 87, Raseiniai, statyba ir modernizavimas</t>
      </is>
    </nc>
  </rcc>
  <rcc rId="238" sId="1">
    <nc r="H61">
      <v>2015</v>
    </nc>
  </rcc>
  <rcc rId="239" sId="1">
    <nc r="I61">
      <v>2016</v>
    </nc>
  </rcc>
  <rcc rId="240" sId="1">
    <nc r="L61">
      <f>M61+N61</f>
    </nc>
  </rcc>
  <rcc rId="241" sId="1">
    <nc r="M61">
      <v>399635</v>
    </nc>
  </rcc>
  <rcc rId="242" sId="1">
    <nc r="N61">
      <v>594798</v>
    </nc>
  </rcc>
  <rrc rId="243" sId="1" ref="A62:XFD62" action="insertRow"/>
  <rcc rId="244" sId="1">
    <nc r="A62" t="inlineStr">
      <is>
        <t>1.1.25v</t>
      </is>
    </nc>
  </rcc>
  <rcc rId="245" sId="1">
    <nc r="B62" t="inlineStr">
      <is>
        <t>Veiksmas: Raseinių miesto daugiabučių namų kiemų kompleksinis tvarkymas</t>
      </is>
    </nc>
  </rcc>
  <rcc rId="246" sId="1">
    <nc r="H62">
      <v>2016</v>
    </nc>
  </rcc>
  <rcc rId="247" sId="1">
    <nc r="I62">
      <v>2018</v>
    </nc>
  </rcc>
  <rcc rId="248" sId="1">
    <nc r="L62">
      <f>M62+N62</f>
    </nc>
  </rcc>
  <rcc rId="249" sId="1">
    <nc r="M62">
      <v>617426.5</v>
    </nc>
  </rcc>
  <rcc rId="250" sId="1">
    <nc r="N62">
      <v>71796.47</v>
    </nc>
  </rcc>
  <rrc rId="251" sId="1" ref="A63:XFD63" action="insertRow"/>
  <rcc rId="252" sId="1">
    <nc r="A63" t="inlineStr">
      <is>
        <t>1.1.26v</t>
      </is>
    </nc>
  </rcc>
  <rcc rId="253" sId="1">
    <nc r="B63" t="inlineStr">
      <is>
        <t>Veiksmas: Raseinių miesto V. Kudirkos g. kvartalo viešųjų erdvių ir gyvenamųjų vietų patrauklumo didinimas</t>
      </is>
    </nc>
  </rcc>
  <rcc rId="254" sId="1">
    <nc r="H63">
      <v>2016</v>
    </nc>
  </rcc>
  <rcc rId="255" sId="1">
    <nc r="I63">
      <v>2018</v>
    </nc>
  </rcc>
  <rcc rId="256" sId="1">
    <nc r="L63">
      <f>M63+N63</f>
    </nc>
  </rcc>
  <rcc rId="257" sId="1">
    <nc r="M63">
      <v>517079.28</v>
    </nc>
  </rcc>
  <rcc rId="258" sId="1">
    <nc r="N63">
      <v>85676.26</v>
    </nc>
  </rcc>
  <rrc rId="259" sId="1" ref="A64:XFD64" action="insertRow"/>
  <rcc rId="260" sId="1">
    <nc r="A64" t="inlineStr">
      <is>
        <t>1.1.27v</t>
      </is>
    </nc>
  </rcc>
  <rcc rId="261" sId="1">
    <nc r="B64" t="inlineStr">
      <is>
        <t>Veiksmas: Raseinių miesto centrinės dalies patrauklumo didinimas (rekonstruojant Vilniaus g. ir modernizuojant vietos bendruomenei svarbias viešąsias erdves</t>
      </is>
    </nc>
  </rcc>
  <rcc rId="262" sId="1">
    <nc r="H64">
      <v>2017</v>
    </nc>
  </rcc>
  <rcc rId="263" sId="1">
    <nc r="I64">
      <v>2020</v>
    </nc>
  </rcc>
  <rcc rId="264" sId="1">
    <nc r="L64">
      <f>M64+N64</f>
    </nc>
  </rcc>
  <rcc rId="265" sId="1">
    <nc r="N64">
      <v>365868.15</v>
    </nc>
  </rcc>
  <rcc rId="266" sId="1">
    <nc r="M64">
      <v>4845146.6100000003</v>
    </nc>
  </rcc>
  <rrc rId="267" sId="1" ref="A65:XFD65" action="insertRow"/>
  <rcc rId="268" sId="1">
    <nc r="A65" t="inlineStr">
      <is>
        <t>1.1.28v</t>
      </is>
    </nc>
  </rcc>
  <rcc rId="269" sId="1">
    <nc r="B65" t="inlineStr">
      <is>
        <t xml:space="preserve">Veiksmas: Raseinių miesto prekyvietės ir viešųjų erdvių modernizavimas (Vytauto Didžiojo g., Žemaitės g., V. Grybo g. ir Algirdo g.) </t>
      </is>
    </nc>
  </rcc>
  <rcc rId="270" sId="1">
    <nc r="H65">
      <v>2018</v>
    </nc>
  </rcc>
  <rcc rId="271" sId="1">
    <nc r="I65">
      <v>2020</v>
    </nc>
  </rcc>
  <rcc rId="272" sId="1">
    <nc r="L65">
      <f>M65+N65</f>
    </nc>
  </rcc>
  <rcc rId="273" sId="1">
    <nc r="M65">
      <v>1359171.97</v>
    </nc>
  </rcc>
  <rcc rId="274" sId="1">
    <nc r="N65">
      <v>256234.03</v>
    </nc>
  </rcc>
  <rcc rId="275" sId="1">
    <nc r="A66" t="inlineStr">
      <is>
        <t>1.1.29v</t>
      </is>
    </nc>
  </rcc>
  <rcc rId="276" sId="1">
    <nc r="B66" t="inlineStr">
      <is>
        <t>Veiksmas: Daugiabučių namų kvartalų kompleksinis atnaujinimas Kėdainių mieste (II etapas)</t>
      </is>
    </nc>
  </rcc>
  <rcc rId="277" sId="1">
    <nc r="H66">
      <v>2019</v>
    </nc>
  </rcc>
  <rcc rId="278" sId="1">
    <nc r="I66">
      <v>2021</v>
    </nc>
  </rcc>
  <rcc rId="279" sId="1">
    <nc r="L66">
      <f>M66+N66</f>
    </nc>
  </rcc>
  <rcc rId="280" sId="1">
    <nc r="M66">
      <v>3536278.06</v>
    </nc>
  </rcc>
  <rcc rId="281" sId="1">
    <nc r="N66">
      <v>1401339.19</v>
    </nc>
  </rcc>
  <rcc rId="282" sId="1">
    <oc r="M30">
      <f>SUM(M38:M58)</f>
    </oc>
    <nc r="M30">
      <f>SUM(M38:M66)</f>
    </nc>
  </rcc>
  <rcc rId="283" sId="1">
    <oc r="N30">
      <f>SUM(N38:N58)</f>
    </oc>
    <nc r="N30">
      <f>SUM(N38:N66)</f>
    </nc>
  </rcc>
  <rcc rId="284" sId="1">
    <oc r="P30">
      <f>SUM(P38:P58)</f>
    </oc>
    <nc r="P30">
      <f>SUM(P38:P66)</f>
    </nc>
  </rcc>
  <rcc rId="285" sId="1">
    <oc r="Q30">
      <f>SUM(Q38:Q58)</f>
    </oc>
    <nc r="Q30">
      <f>SUM(Q38:Q66)</f>
    </nc>
  </rcc>
  <rrc rId="286" sId="1" ref="A67:XFD67" action="insertRow"/>
  <rrc rId="287" sId="1" ref="A67:XFD67" action="insertRow"/>
  <rrc rId="288" sId="1" ref="A67:XFD67" action="insertRow"/>
  <rrc rId="289" sId="1" ref="A67:XFD67" action="insertRow"/>
  <rm rId="290" sheetId="1" source="A34:XFD37" destination="A67:XFD70" sourceSheetId="1">
    <rfmt sheetId="1" xfDxf="1" sqref="A67:XFD67" start="0" length="0"/>
    <rfmt sheetId="1" xfDxf="1" sqref="A68:XFD68" start="0" length="0"/>
    <rfmt sheetId="1" xfDxf="1" sqref="A69:XFD69" start="0" length="0"/>
    <rfmt sheetId="1" xfDxf="1" sqref="A70:XFD70" start="0" length="0"/>
    <rfmt sheetId="1" sqref="A67"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67"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C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D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E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F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G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H6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6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67" start="0" length="0">
      <dxf>
        <font>
          <sz val="9"/>
          <color rgb="FFFF0000"/>
          <name val="Times New Roman"/>
          <scheme val="none"/>
        </font>
        <alignment vertical="center" wrapText="1" readingOrder="0"/>
        <border outline="0">
          <right style="thin">
            <color indexed="64"/>
          </right>
          <top style="thin">
            <color indexed="64"/>
          </top>
          <bottom style="thin">
            <color indexed="64"/>
          </bottom>
        </border>
      </dxf>
    </rfmt>
    <rfmt sheetId="1" sqref="L6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67"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67"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67"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A68"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68"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C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D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E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F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G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H6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6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68" start="0" length="0">
      <dxf>
        <font>
          <sz val="9"/>
          <color rgb="FFFF0000"/>
          <name val="Times New Roman"/>
          <scheme val="none"/>
        </font>
        <alignment vertical="center" wrapText="1" readingOrder="0"/>
        <border outline="0">
          <right style="thin">
            <color indexed="64"/>
          </right>
          <top style="thin">
            <color indexed="64"/>
          </top>
          <bottom style="thin">
            <color indexed="64"/>
          </bottom>
        </border>
      </dxf>
    </rfmt>
    <rfmt sheetId="1" sqref="L6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6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6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6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A69"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69"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C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D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E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F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G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H6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6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69" start="0" length="0">
      <dxf>
        <font>
          <sz val="9"/>
          <color rgb="FFFF0000"/>
          <name val="Times New Roman"/>
          <scheme val="none"/>
        </font>
        <alignment vertical="center" wrapText="1" readingOrder="0"/>
        <border outline="0">
          <right style="thin">
            <color indexed="64"/>
          </right>
          <top style="thin">
            <color indexed="64"/>
          </top>
          <bottom style="thin">
            <color indexed="64"/>
          </bottom>
        </border>
      </dxf>
    </rfmt>
    <rfmt sheetId="1" sqref="L6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6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6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69"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A70"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70"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C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D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E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F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G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H7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7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70" start="0" length="0">
      <dxf>
        <font>
          <sz val="9"/>
          <color rgb="FFFF0000"/>
          <name val="Times New Roman"/>
          <scheme val="none"/>
        </font>
        <alignment vertical="center" wrapText="1" readingOrder="0"/>
        <border outline="0">
          <right style="thin">
            <color indexed="64"/>
          </right>
          <top style="thin">
            <color indexed="64"/>
          </top>
          <bottom style="thin">
            <color indexed="64"/>
          </bottom>
        </border>
      </dxf>
    </rfmt>
    <rfmt sheetId="1" sqref="L7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70"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70"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7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m>
  <rrc rId="291" sId="1" ref="A34:XFD34" action="deleteRow">
    <rfmt sheetId="1" xfDxf="1" sqref="A34:XFD34" start="0" length="0"/>
  </rrc>
  <rrc rId="292" sId="1" ref="A34:XFD34" action="deleteRow">
    <rfmt sheetId="1" xfDxf="1" sqref="A34:XFD34" start="0" length="0"/>
  </rrc>
  <rrc rId="293" sId="1" ref="A34:XFD34" action="deleteRow">
    <rfmt sheetId="1" xfDxf="1" sqref="A34:XFD34" start="0" length="0"/>
  </rrc>
  <rrc rId="294" sId="1" ref="A34:XFD34" action="deleteRow">
    <rfmt sheetId="1" xfDxf="1" sqref="A34:XFD34" start="0" length="0"/>
  </rrc>
  <rcc rId="295" sId="1">
    <oc r="A75" t="inlineStr">
      <is>
        <t>1.2.1.1.</t>
      </is>
    </oc>
    <nc r="A75" t="inlineStr">
      <is>
        <t>1.2.1v</t>
      </is>
    </nc>
  </rcc>
  <rcc rId="296" sId="1">
    <oc r="B75" t="inlineStr">
      <is>
        <t>Veiksmas:  Kauno lopšelio-darželio „Svirnelis“ modernizavimas, didinant paslaugų prieinamumą.</t>
      </is>
    </oc>
    <nc r="B75" t="inlineStr">
      <is>
        <t>Veiksmas:  Jonavos miesto darnaus judumo plano parengimas</t>
      </is>
    </nc>
  </rcc>
  <rfmt sheetId="1" sqref="C75:G75" start="0" length="2147483647">
    <dxf>
      <font>
        <color rgb="FFFF0000"/>
      </font>
    </dxf>
  </rfmt>
  <rcc rId="297" sId="1">
    <oc r="H75">
      <v>2018</v>
    </oc>
    <nc r="H75">
      <v>2016</v>
    </nc>
  </rcc>
  <rcc rId="298" sId="1">
    <oc r="I75">
      <v>2021</v>
    </oc>
    <nc r="I75">
      <v>2017</v>
    </nc>
  </rcc>
  <rfmt sheetId="1" sqref="J75:K75" start="0" length="2147483647">
    <dxf>
      <font>
        <color rgb="FFFF0000"/>
      </font>
    </dxf>
  </rfmt>
  <rcc rId="299" sId="1">
    <oc r="M75">
      <v>246836.47</v>
    </oc>
    <nc r="M75">
      <v>14913.25</v>
    </nc>
  </rcc>
  <rcc rId="300" sId="1">
    <oc r="N75">
      <v>49816.63</v>
    </oc>
    <nc r="N75">
      <v>2631.75</v>
    </nc>
  </rcc>
  <rfmt sheetId="1" sqref="O75:R75" start="0" length="2147483647">
    <dxf>
      <font>
        <color rgb="FFFF0000"/>
      </font>
    </dxf>
  </rfmt>
  <rrc rId="301" sId="1" ref="A76:XFD76" action="deleteRow">
    <rfmt sheetId="1" xfDxf="1" sqref="A76:XFD76" start="0" length="0"/>
    <rfmt sheetId="1" sqref="A76"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76"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76" t="inlineStr">
        <is>
          <t>1-2-P-2</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76" t="inlineStr">
        <is>
          <t>Investicijas gavusios vaikų priežiūros arba švietimo infrastruktūros pajėgumas, asm.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76">
        <v>196</v>
      </nc>
      <n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ndxf>
    </rcc>
    <rcc rId="0" sId="1" dxf="1">
      <nc r="F76">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76">
        <v>0</v>
      </nc>
      <n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1" sqref="H76"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I76"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J76"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K76"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L76"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M76"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N76"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76"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76"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76"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76"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rc>
  <rcc rId="302" sId="1">
    <oc r="A76" t="inlineStr">
      <is>
        <t>1.2.1.2.</t>
      </is>
    </oc>
    <nc r="A76" t="inlineStr">
      <is>
        <t>1.2.2v</t>
      </is>
    </nc>
  </rcc>
  <rcc rId="303" sId="1">
    <oc r="B76" t="inlineStr">
      <is>
        <t>Veiksmas: Kauno lopšelio-darželio „Boružėlė “ modernizavimas, didinant paslaugų prieinamumą</t>
      </is>
    </oc>
    <nc r="B76" t="inlineStr">
      <is>
        <t xml:space="preserve">Veiksmas: Darnaus judumo priemonių diegimas Jonavos mieste </t>
      </is>
    </nc>
  </rcc>
  <rfmt sheetId="1" sqref="C76:G76" start="0" length="2147483647">
    <dxf>
      <font>
        <color rgb="FFFF0000"/>
      </font>
    </dxf>
  </rfmt>
  <rcc rId="304" sId="1">
    <oc r="H76">
      <v>2018</v>
    </oc>
    <nc r="H76">
      <v>2019</v>
    </nc>
  </rcc>
  <rcc rId="305" sId="1">
    <oc r="I76">
      <v>2021</v>
    </oc>
    <nc r="I76">
      <v>2022</v>
    </nc>
  </rcc>
  <rfmt sheetId="1" sqref="J76:K76" start="0" length="2147483647">
    <dxf>
      <font>
        <color rgb="FFFF0000"/>
      </font>
    </dxf>
  </rfmt>
  <rcc rId="306" sId="1">
    <oc r="M76">
      <v>639349.55000000005</v>
    </oc>
    <nc r="M76">
      <v>955844.75</v>
    </nc>
  </rcc>
  <rcc rId="307" sId="1">
    <oc r="N76">
      <v>51839.16</v>
    </oc>
    <nc r="N76">
      <v>168678.49</v>
    </nc>
  </rcc>
  <rfmt sheetId="1" sqref="O76:R76" start="0" length="2147483647">
    <dxf>
      <font>
        <color rgb="FFFF0000"/>
      </font>
    </dxf>
  </rfmt>
  <rrc rId="308" sId="1" ref="A77:XFD77" action="deleteRow">
    <rfmt sheetId="1" xfDxf="1" sqref="A77:XFD77" start="0" length="0"/>
    <rfmt sheetId="1" sqref="A77" start="0" length="0">
      <dxf>
        <font>
          <b/>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77" start="0" length="0">
      <dxf>
        <font>
          <b/>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77" t="inlineStr">
        <is>
          <t>1-2-P-2</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77" t="inlineStr">
        <is>
          <t>Investicijas gavusios vaikų priežiūros arba švietimo infrastruktūros pajėgumas, asm.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77">
        <v>244</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77">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77">
        <v>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7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7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7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7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7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7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77"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77"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77"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77"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77"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cc rId="309" sId="1">
    <oc r="A77" t="inlineStr">
      <is>
        <t>1.2.1.3.</t>
      </is>
    </oc>
    <nc r="A77" t="inlineStr">
      <is>
        <t>1.2.3v</t>
      </is>
    </nc>
  </rcc>
  <rcc rId="310" sId="1">
    <oc r="B77" t="inlineStr">
      <is>
        <t>Veiksmas: Kauno Žaliakalnio lopšelio-darželio modernizavimas, didinant paslaugų prieinamumą</t>
      </is>
    </oc>
    <nc r="B77" t="inlineStr">
      <is>
        <t>Veiksmas: Garliavos miesto K. Aglinsko g. rekonstrukcija</t>
      </is>
    </nc>
  </rcc>
  <rcc rId="311" sId="1">
    <oc r="E77">
      <v>1</v>
    </oc>
    <nc r="E77">
      <v>0.64800000000000002</v>
    </nc>
  </rcc>
  <rfmt sheetId="1" sqref="C77:D77" start="0" length="2147483647">
    <dxf>
      <font>
        <color rgb="FFFF0000"/>
      </font>
    </dxf>
  </rfmt>
  <rcc rId="312" sId="1" odxf="1" dxf="1">
    <oc r="F77">
      <v>0</v>
    </oc>
    <nc r="F77">
      <v>0.64800000000000002</v>
    </nc>
    <odxf>
      <font>
        <sz val="9"/>
        <color auto="1"/>
        <name val="Times New Roman"/>
        <scheme val="none"/>
      </font>
    </odxf>
    <ndxf>
      <font>
        <sz val="9"/>
        <color auto="1"/>
        <name val="Times New Roman"/>
        <scheme val="none"/>
      </font>
    </ndxf>
  </rcc>
  <rfmt sheetId="1" sqref="G77" start="0" length="2147483647">
    <dxf>
      <font>
        <color rgb="FFFF0000"/>
      </font>
    </dxf>
  </rfmt>
  <rcc rId="313" sId="1">
    <oc r="H77">
      <v>2018</v>
    </oc>
    <nc r="H77">
      <v>2016</v>
    </nc>
  </rcc>
  <rcc rId="314" sId="1">
    <oc r="I77">
      <v>2021</v>
    </oc>
    <nc r="I77">
      <v>2018</v>
    </nc>
  </rcc>
  <rfmt sheetId="1" sqref="J77:K77" start="0" length="2147483647">
    <dxf>
      <font>
        <color rgb="FFFF0000"/>
      </font>
    </dxf>
  </rfmt>
  <rcc rId="315" sId="1">
    <oc r="M77">
      <v>386425.44</v>
    </oc>
    <nc r="M77">
      <v>482813.61</v>
    </nc>
  </rcc>
  <rcc rId="316" sId="1">
    <oc r="N77">
      <v>46399.18</v>
    </oc>
    <nc r="N77">
      <v>85202.4</v>
    </nc>
  </rcc>
  <rfmt sheetId="1" sqref="O77:R77" start="0" length="2147483647">
    <dxf>
      <font>
        <color rgb="FFFF0000"/>
      </font>
    </dxf>
  </rfmt>
  <rrc rId="317" sId="1" ref="A78:XFD78" action="deleteRow">
    <rfmt sheetId="1" xfDxf="1" sqref="A78:XFD78" start="0" length="0"/>
    <rfmt sheetId="1" sqref="A7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7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78" t="inlineStr">
        <is>
          <t>1-2-P-2</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78" t="inlineStr">
        <is>
          <t>Investicijas gavusios vaikų priežiūros arba švietimo infrastruktūros pajėgumas, asm.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78">
        <v>135</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78">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78">
        <v>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7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7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7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7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7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7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7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7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7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78"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78"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cc rId="318" sId="1">
    <oc r="A78" t="inlineStr">
      <is>
        <t>1.2.1.4.</t>
      </is>
    </oc>
    <nc r="A78" t="inlineStr">
      <is>
        <t>1.2.4v</t>
      </is>
    </nc>
  </rcc>
  <rcc rId="319" sId="1">
    <oc r="B78" t="inlineStr">
      <is>
        <t>Veiksmas:  Žaliakalnio bendrojo ugdymo įstaigų modernizavimas, didinant paslaugų efektyvumą (Kauno Jono Jablonskio gimnazija, KTU Inžinerijos licėjus)</t>
      </is>
    </oc>
    <nc r="B78" t="inlineStr">
      <is>
        <t>Veiksmas:  Garliavos miesto gatvių rekonstrukcija</t>
      </is>
    </nc>
  </rcc>
  <rcc rId="320" sId="1">
    <oc r="E78">
      <v>2</v>
    </oc>
    <nc r="E78">
      <v>2.089</v>
    </nc>
  </rcc>
  <rcc rId="321" sId="1">
    <oc r="F78">
      <v>0</v>
    </oc>
    <nc r="F78">
      <v>2.089</v>
    </nc>
  </rcc>
  <rfmt sheetId="1" sqref="C78:D78" start="0" length="2147483647">
    <dxf>
      <font>
        <color rgb="FFFF0000"/>
      </font>
    </dxf>
  </rfmt>
  <rfmt sheetId="1" sqref="G78" start="0" length="2147483647">
    <dxf>
      <font>
        <color rgb="FFFF0000"/>
      </font>
    </dxf>
  </rfmt>
  <rcc rId="322" sId="1">
    <oc r="I78">
      <v>2021</v>
    </oc>
    <nc r="I78">
      <v>2019</v>
    </nc>
  </rcc>
  <rfmt sheetId="1" sqref="J78:K78" start="0" length="2147483647">
    <dxf>
      <font>
        <color rgb="FFFF0000"/>
      </font>
    </dxf>
  </rfmt>
  <rcc rId="323" sId="1">
    <oc r="M78">
      <v>820302.24</v>
    </oc>
    <nc r="M78">
      <v>394306.33</v>
    </nc>
  </rcc>
  <rcc rId="324" sId="1">
    <oc r="N78">
      <v>66511</v>
    </oc>
    <nc r="N78">
      <v>69583.47</v>
    </nc>
  </rcc>
  <rfmt sheetId="1" sqref="O78:R78" start="0" length="2147483647">
    <dxf>
      <font>
        <color rgb="FFFF0000"/>
      </font>
    </dxf>
  </rfmt>
  <rrc rId="325" sId="1" ref="A79:XFD79" action="deleteRow">
    <rfmt sheetId="1" xfDxf="1" sqref="A79:XFD79" start="0" length="0"/>
    <rfmt sheetId="1" sqref="A7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7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79" t="inlineStr">
        <is>
          <t>1-2-P-2</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79" t="inlineStr">
        <is>
          <t>Investicijas gavusios vaikų priežiūros arba švietimo infrastruktūros pajėgumas, asm.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79">
        <v>1700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79">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79">
        <v>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7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7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7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7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7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7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7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7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7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7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79"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cc rId="326" sId="1">
    <oc r="A79" t="inlineStr">
      <is>
        <t>1.2.1.5.</t>
      </is>
    </oc>
    <nc r="A79" t="inlineStr">
      <is>
        <t>1.2.5v</t>
      </is>
    </nc>
  </rcc>
  <rcc rId="327" sId="1">
    <oc r="B79" t="inlineStr">
      <is>
        <t>Veiksmas:Žaliakalnio švietimo įstaigų modernizavimas, plėtojant vaikų ir jaunimo neformalaus ugdymo galimybes (A. Kačanausko vaikų muzikos mokykla)</t>
      </is>
    </oc>
    <nc r="B79" t="inlineStr">
      <is>
        <t>Veiksmas: Jonavos miesto Vasario 16-osios, A. Kulviečio, Chemikų gatvių rekonstrukcija, įrengiant modernias eismo saugos priemones</t>
      </is>
    </nc>
  </rcc>
  <rfmt sheetId="1" sqref="C79:G79" start="0" length="2147483647">
    <dxf>
      <font>
        <color rgb="FFFF0000"/>
      </font>
    </dxf>
  </rfmt>
  <rcc rId="328" sId="1">
    <oc r="I79">
      <v>2021</v>
    </oc>
    <nc r="I79">
      <v>2018</v>
    </nc>
  </rcc>
  <rfmt sheetId="1" sqref="J79:K79" start="0" length="2147483647">
    <dxf>
      <font>
        <color rgb="FFFF0000"/>
      </font>
    </dxf>
  </rfmt>
  <rcc rId="329" sId="1">
    <oc r="M79">
      <v>34791.46</v>
    </oc>
    <nc r="M79">
      <v>1100202.22</v>
    </nc>
  </rcc>
  <rcc rId="330" sId="1">
    <oc r="N79">
      <v>6139.84</v>
    </oc>
    <nc r="N79">
      <v>330506.06</v>
    </nc>
  </rcc>
  <rfmt sheetId="1" sqref="O79:R79" start="0" length="2147483647">
    <dxf>
      <font>
        <color rgb="FFFF0000"/>
      </font>
    </dxf>
  </rfmt>
  <rrc rId="331" sId="1" ref="A80:XFD80" action="deleteRow">
    <rfmt sheetId="1" xfDxf="1" sqref="A80:XFD80" start="0" length="0"/>
    <rfmt sheetId="1" sqref="A8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8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80" t="inlineStr">
        <is>
          <t>1-2-P-2</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80" t="inlineStr">
        <is>
          <t>Investicijas gavusios vaikų priežiūros arba švietimo infrastruktūros pajėgumas, asm.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80">
        <v>732</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80">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80">
        <v>732</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8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8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8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8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8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8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80"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80"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80"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80"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80"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cc rId="332" sId="1">
    <oc r="A80" t="inlineStr">
      <is>
        <t>1.2.1.6.</t>
      </is>
    </oc>
    <nc r="A80" t="inlineStr">
      <is>
        <t>1.2.6v</t>
      </is>
    </nc>
  </rcc>
  <rcc rId="333" sId="1">
    <oc r="B80" t="inlineStr">
      <is>
        <t>Veiksmas:  Aleksoto bendrojo ugdymo įstaigos modernizavimas, didinant paslaugų efektyvumą (Prezidento Valdo Adamkaus gimnazija)</t>
      </is>
    </oc>
    <nc r="B80" t="inlineStr">
      <is>
        <t>Veiksmas:  Dviračių takų tinklo Jonavos mieste plėtra: nuo Šaltinio g. iki Žeimių g. ties Jonavos J. Ralio gimnazija Žeimių g. 20 iki Žeimių g. 28</t>
      </is>
    </nc>
  </rcc>
  <rfmt sheetId="1" sqref="C80:G80" start="0" length="2147483647">
    <dxf>
      <font>
        <color rgb="FFFF0000"/>
      </font>
    </dxf>
  </rfmt>
  <rcc rId="334" sId="1">
    <oc r="H80">
      <v>2018</v>
    </oc>
    <nc r="H80">
      <v>2016</v>
    </nc>
  </rcc>
  <rcc rId="335" sId="1">
    <oc r="I80">
      <v>2021</v>
    </oc>
    <nc r="I80">
      <v>2018</v>
    </nc>
  </rcc>
  <rfmt sheetId="1" sqref="J80:K80" start="0" length="2147483647">
    <dxf>
      <font>
        <color rgb="FFFF0000"/>
      </font>
    </dxf>
  </rfmt>
  <rcc rId="336" sId="1">
    <oc r="M80">
      <v>765815.24</v>
    </oc>
    <nc r="M80">
      <v>162090.14000000001</v>
    </nc>
  </rcc>
  <rcc rId="337" sId="1">
    <oc r="N80">
      <v>62093.13</v>
    </oc>
    <nc r="N80">
      <v>27143.01</v>
    </nc>
  </rcc>
  <rfmt sheetId="1" sqref="O80:R80" start="0" length="2147483647">
    <dxf>
      <font>
        <color rgb="FFFF0000"/>
      </font>
    </dxf>
  </rfmt>
  <rrc rId="338" sId="1" ref="A81:XFD81" action="deleteRow">
    <rfmt sheetId="1" xfDxf="1" sqref="A81:XFD81" start="0" length="0"/>
    <rfmt sheetId="1" sqref="A81"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81"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81" t="inlineStr">
        <is>
          <t>1-2-P-2</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81" t="inlineStr">
        <is>
          <t>Investicijas gavusios vaikų priežiūros arba švietimo infrastruktūros pajėgumas, asm.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81">
        <v>650</v>
      </nc>
      <n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ndxf>
    </rcc>
    <rcc rId="0" sId="1" dxf="1">
      <nc r="F81">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81">
        <v>0</v>
      </nc>
      <n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1" sqref="H81"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I81"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J81"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K81"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L81"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M81"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N81"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81"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81"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81"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81"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rc>
  <rcc rId="339" sId="1">
    <oc r="A81" t="inlineStr">
      <is>
        <t>1.2.1.7.</t>
      </is>
    </oc>
    <nc r="A81" t="inlineStr">
      <is>
        <t>1.2.7v</t>
      </is>
    </nc>
  </rcc>
  <rcc rId="340" sId="1">
    <oc r="B81" t="inlineStr">
      <is>
        <t>Veiksmas: Susietos teritorijos (centro) įstaigų modernizavimas, plėtojant vaikų ir jaunimo neformalaus ugdymo galimybes (Kauno moksleivių techninės kūrybos centro pastato ir jo mokymo bazės modernizavimas).</t>
      </is>
    </oc>
    <nc r="B81" t="inlineStr">
      <is>
        <t>Veiksmas: Pėsčiųjų ir dviračių tako įrengimas aplink Girelės II tvenkinį Kaišiadorių mieste</t>
      </is>
    </nc>
  </rcc>
  <rfmt sheetId="1" sqref="C81:G81" start="0" length="2147483647">
    <dxf>
      <font>
        <color rgb="FFFF0000"/>
      </font>
    </dxf>
  </rfmt>
  <rcc rId="341" sId="1">
    <oc r="H81">
      <v>2017</v>
    </oc>
    <nc r="H81">
      <v>2016</v>
    </nc>
  </rcc>
  <rfmt sheetId="1" sqref="J81:K81" start="0" length="2147483647">
    <dxf>
      <font>
        <color rgb="FFFF0000"/>
      </font>
    </dxf>
  </rfmt>
  <rcc rId="342" sId="1">
    <oc r="M81">
      <v>34190.19</v>
    </oc>
    <nc r="M81">
      <v>102349.29</v>
    </nc>
  </rcc>
  <rcc rId="343" sId="1">
    <oc r="N81">
      <v>6033.74</v>
    </oc>
    <nc r="N81">
      <v>18061.64</v>
    </nc>
  </rcc>
  <rfmt sheetId="1" sqref="O81:R81" start="0" length="2147483647">
    <dxf>
      <font>
        <color rgb="FFFF0000"/>
      </font>
    </dxf>
  </rfmt>
  <rrc rId="344" sId="1" ref="A82:XFD82" action="deleteRow">
    <rfmt sheetId="1" xfDxf="1" sqref="A82:XFD82" start="0" length="0"/>
    <rfmt sheetId="1" sqref="A8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8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82" t="inlineStr">
        <is>
          <t>1-2-P-2</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82" t="inlineStr">
        <is>
          <t>Investicijas gavusios vaikų priežiūros arba švietimo infrastruktūros pajėgumas, asm.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82">
        <v>891</v>
      </nc>
      <n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ndxf>
    </rcc>
    <rcc rId="0" sId="1" dxf="1">
      <nc r="F82">
        <v>891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82">
        <v>891</v>
      </nc>
      <n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1" sqref="H82"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I82"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J82"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K82"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L82"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M82"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N82"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82"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82"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82"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82"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rc>
  <rcc rId="345" sId="1">
    <oc r="A82" t="inlineStr">
      <is>
        <t>1.2.1.8.</t>
      </is>
    </oc>
    <nc r="A82" t="inlineStr">
      <is>
        <t>1.2.8v</t>
      </is>
    </nc>
  </rcc>
  <rcc rId="346" sId="1">
    <oc r="B82" t="inlineStr">
      <is>
        <t>Veiksmas: Geriamojo vandens tiekimo, nuotekų tvarkymo infrastruktūros plėtra ir rekonstrukcija Kaune.</t>
      </is>
    </oc>
    <nc r="B82" t="inlineStr">
      <is>
        <t>Veiksmas: Kaišiadorių miesto V. Kudirkos ir Maironio gatvių rekonstravimas</t>
      </is>
    </nc>
  </rcc>
  <rfmt sheetId="1" sqref="C82:G82" start="0" length="2147483647">
    <dxf>
      <font>
        <color rgb="FFFF0000"/>
      </font>
    </dxf>
  </rfmt>
  <rcc rId="347" sId="1">
    <oc r="H82">
      <v>2017</v>
    </oc>
    <nc r="H82">
      <v>2016</v>
    </nc>
  </rcc>
  <rcc rId="348" sId="1">
    <oc r="I82">
      <v>2021</v>
    </oc>
    <nc r="I82">
      <v>2020</v>
    </nc>
  </rcc>
  <rfmt sheetId="1" sqref="J82:K82" start="0" length="2147483647">
    <dxf>
      <font>
        <color rgb="FFFF0000"/>
      </font>
    </dxf>
  </rfmt>
  <rcc rId="349" sId="1">
    <oc r="M82">
      <v>9156733.5199999996</v>
    </oc>
    <nc r="M82">
      <v>751240.58</v>
    </nc>
  </rcc>
  <rcc rId="350" sId="1">
    <oc r="N82">
      <v>11592172.5</v>
    </oc>
    <nc r="N82">
      <v>266041.57</v>
    </nc>
  </rcc>
  <rfmt sheetId="1" sqref="O82:R82" start="0" length="2147483647">
    <dxf>
      <font>
        <color rgb="FFFF0000"/>
      </font>
    </dxf>
  </rfmt>
  <rrc rId="351" sId="1" ref="A83:XFD83" action="deleteRow">
    <rfmt sheetId="1" xfDxf="1" sqref="A83:XFD83" start="0" length="0"/>
    <rfmt sheetId="1" sqref="A83"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83"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83" t="inlineStr">
        <is>
          <t>1-2-P-4</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83" t="inlineStr">
        <is>
          <t>Rekonstruotų vandens tiekimo ir nuotekų surinkimo tinklų ilgis, km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83" t="inlineStr">
        <is>
          <t>26,28</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83">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83">
        <v>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83"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83"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83"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83"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83"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83"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8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8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8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8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83"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cc rId="352" sId="1">
    <oc r="A83" t="inlineStr">
      <is>
        <t>1.2.1.9.</t>
      </is>
    </oc>
    <nc r="A83" t="inlineStr">
      <is>
        <t>1.2.9v</t>
      </is>
    </nc>
  </rcc>
  <rcc rId="353" sId="1">
    <oc r="B83" t="inlineStr">
      <is>
        <t>Veiksmas:  Paviršinių nuotekų tinklų rekonstrukcija ir plėtra Kaune</t>
      </is>
    </oc>
    <nc r="B83" t="inlineStr">
      <is>
        <t>Veiksmas:  Kėdainių miesto A. Kanapinsko, P. Lukšio, Mindaugo, Pavasario ir Žemaitės gatvių rekonstrukcija</t>
      </is>
    </nc>
  </rcc>
  <rfmt sheetId="1" sqref="C83:G83" start="0" length="2147483647">
    <dxf>
      <font>
        <color rgb="FFFF0000"/>
      </font>
    </dxf>
  </rfmt>
  <rcc rId="354" sId="1">
    <oc r="H83">
      <v>2017</v>
    </oc>
    <nc r="H83">
      <v>2016</v>
    </nc>
  </rcc>
  <rcc rId="355" sId="1">
    <oc r="I83">
      <v>2022</v>
    </oc>
    <nc r="I83">
      <v>2020</v>
    </nc>
  </rcc>
  <rfmt sheetId="1" sqref="J83:K83" start="0" length="2147483647">
    <dxf>
      <font>
        <color rgb="FFFF0000"/>
      </font>
    </dxf>
  </rfmt>
  <rcc rId="356" sId="1">
    <oc r="M83">
      <v>8980947.2100000009</v>
    </oc>
    <nc r="M83">
      <v>1595638.54</v>
    </nc>
  </rcc>
  <rcc rId="357" sId="1">
    <oc r="N83">
      <v>4352934.1399999997</v>
    </oc>
    <nc r="N83">
      <v>275522.74</v>
    </nc>
  </rcc>
  <rfmt sheetId="1" sqref="O83:R83" start="0" length="2147483647">
    <dxf>
      <font>
        <color rgb="FFFF0000"/>
      </font>
    </dxf>
  </rfmt>
  <rcc rId="358" sId="1">
    <oc r="A84" t="inlineStr">
      <is>
        <t>1.2.1.10.</t>
      </is>
    </oc>
    <nc r="A84" t="inlineStr">
      <is>
        <t>1.2.10v</t>
      </is>
    </nc>
  </rcc>
  <rcc rId="359" sId="1">
    <oc r="B84" t="inlineStr">
      <is>
        <t>Veiksmas: Komunalinių atliekų konteinerių aikštelių įrengimas Kauno mieste.</t>
      </is>
    </oc>
    <nc r="B84" t="inlineStr">
      <is>
        <t>Veiksmas: Darnaus judumo priemonių diegimas Kėdainių miesto Kauno gatvėje</t>
      </is>
    </nc>
  </rcc>
  <rfmt sheetId="1" sqref="C84:G84" start="0" length="2147483647">
    <dxf>
      <font>
        <color rgb="FFFF0000"/>
      </font>
    </dxf>
  </rfmt>
  <rcc rId="360" sId="1">
    <oc r="H84">
      <v>2017</v>
    </oc>
    <nc r="H84">
      <v>2018</v>
    </nc>
  </rcc>
  <rfmt sheetId="1" sqref="J84:K84" start="0" length="2147483647">
    <dxf>
      <font>
        <color rgb="FFFF0000"/>
      </font>
    </dxf>
  </rfmt>
  <rcc rId="361" sId="1">
    <oc r="M84">
      <v>4807806.99</v>
    </oc>
    <nc r="M84">
      <v>154102.45000000001</v>
    </nc>
  </rcc>
  <rcc rId="362" sId="1">
    <oc r="N84">
      <v>2005452.38</v>
    </oc>
    <nc r="N84">
      <v>27194.560000000001</v>
    </nc>
  </rcc>
  <rfmt sheetId="1" sqref="O84:R84" start="0" length="2147483647">
    <dxf>
      <font>
        <color rgb="FFFF0000"/>
      </font>
    </dxf>
  </rfmt>
  <rcc rId="363" sId="1">
    <oc r="A85" t="inlineStr">
      <is>
        <t>1.3.1.1.</t>
      </is>
    </oc>
    <nc r="A85" t="inlineStr">
      <is>
        <t>1.2.11v</t>
      </is>
    </nc>
  </rcc>
  <rcc rId="364" sId="1">
    <oc r="B85" t="inlineStr">
      <is>
        <t>Veiksmas: Kauno kartų namų (Sąjungos a. 13A) infrastruktūros modernizavimas ir pritaikymas senyvo amžiaus asmenims</t>
      </is>
    </oc>
    <nc r="B85" t="inlineStr">
      <is>
        <t>Veiksmas: Dviračių ir pėsčiųjų takų įrengimas Kęstučio ir Paupio gatvėse Prienų mieste</t>
      </is>
    </nc>
  </rcc>
  <rfmt sheetId="1" sqref="C85:G85" start="0" length="2147483647">
    <dxf>
      <font>
        <color rgb="FFFF0000"/>
      </font>
    </dxf>
  </rfmt>
  <rfmt sheetId="1" sqref="J85:K85" start="0" length="2147483647">
    <dxf>
      <font>
        <color rgb="FFFF0000"/>
      </font>
    </dxf>
  </rfmt>
  <rcc rId="365" sId="1">
    <oc r="M85">
      <v>1096071.8600000001</v>
    </oc>
    <nc r="M85">
      <v>173229.92</v>
    </nc>
  </rcc>
  <rcc rId="366" sId="1">
    <oc r="N85">
      <v>193424.46</v>
    </oc>
    <nc r="N85">
      <v>30569.98</v>
    </nc>
  </rcc>
  <rfmt sheetId="1" sqref="O85:S85" start="0" length="2147483647">
    <dxf>
      <font>
        <color rgb="FFFF0000"/>
      </font>
    </dxf>
  </rfmt>
  <rcc rId="367" sId="1">
    <oc r="A86" t="inlineStr">
      <is>
        <t>1.3.1.2.</t>
      </is>
    </oc>
    <nc r="A86" t="inlineStr">
      <is>
        <t>1.2.12v</t>
      </is>
    </nc>
  </rcc>
  <rcc rId="368" sId="1">
    <oc r="B86" t="inlineStr">
      <is>
        <t>Veiksmas:Energetiškai efektyvių būstų įsigijimas pagal socialinio būsto fondo plėtros programą</t>
      </is>
    </oc>
    <nc r="B86" t="inlineStr">
      <is>
        <t>Veiksmas: Raseinių miesto Partizanų g. rekonstravimas</t>
      </is>
    </nc>
  </rcc>
  <rfmt sheetId="1" sqref="C86:G86" start="0" length="2147483647">
    <dxf>
      <font>
        <color rgb="FFFF0000"/>
      </font>
    </dxf>
  </rfmt>
  <rcc rId="369" sId="1">
    <oc r="H86">
      <v>2016</v>
    </oc>
    <nc r="H86">
      <v>2017</v>
    </nc>
  </rcc>
  <rcc rId="370" sId="1">
    <oc r="I86">
      <v>2021</v>
    </oc>
    <nc r="I86">
      <v>2018</v>
    </nc>
  </rcc>
  <rfmt sheetId="1" sqref="J86:K86" start="0" length="2147483647">
    <dxf>
      <font>
        <color rgb="FFFF0000"/>
      </font>
    </dxf>
  </rfmt>
  <rcc rId="371" sId="1">
    <oc r="M86">
      <v>5707443</v>
    </oc>
    <nc r="M86">
      <v>220034.45</v>
    </nc>
  </rcc>
  <rcc rId="372" sId="1">
    <oc r="N86">
      <v>1007196</v>
    </oc>
    <nc r="N86">
      <v>38829.61</v>
    </nc>
  </rcc>
  <rfmt sheetId="1" sqref="O86:R86" start="0" length="2147483647">
    <dxf>
      <font>
        <color rgb="FFFF0000"/>
      </font>
    </dxf>
  </rfmt>
  <rcc rId="373" sId="1">
    <oc r="A87" t="inlineStr">
      <is>
        <t>1.3.1.3.</t>
      </is>
    </oc>
    <nc r="A87" t="inlineStr">
      <is>
        <t>1.2.13v</t>
      </is>
    </nc>
  </rcc>
  <rcc rId="374" sId="1">
    <oc r="B87" t="inlineStr">
      <is>
        <t>Veiksmas:  Kauno kultūros centro „Tautos namai“ infrastruktūros pritaikymas vietos bendruomenės reikmėms</t>
      </is>
    </oc>
    <nc r="B87" t="inlineStr">
      <is>
        <t>Veiksmas:  Raseinių miesto Aguonų g. rekonstravimas</t>
      </is>
    </nc>
  </rcc>
  <rfmt sheetId="1" sqref="C87:G87" start="0" length="2147483647">
    <dxf>
      <font>
        <color rgb="FFFF0000"/>
      </font>
    </dxf>
  </rfmt>
  <rcc rId="375" sId="1">
    <oc r="H87">
      <v>2017</v>
    </oc>
    <nc r="H87">
      <v>2018</v>
    </nc>
  </rcc>
  <rcc rId="376" sId="1">
    <oc r="I87">
      <v>2021</v>
    </oc>
    <nc r="I87">
      <v>2019</v>
    </nc>
  </rcc>
  <rfmt sheetId="1" sqref="J87:K87" start="0" length="2147483647">
    <dxf>
      <font>
        <color rgb="FFFF0000"/>
      </font>
    </dxf>
  </rfmt>
  <rcc rId="377" sId="1">
    <oc r="M87">
      <v>1280907.53</v>
    </oc>
    <nc r="M87">
      <v>113593.69</v>
    </nc>
  </rcc>
  <rcc rId="378" sId="1">
    <oc r="N87">
      <v>226042.51</v>
    </oc>
    <nc r="N87">
      <v>20045.97</v>
    </nc>
  </rcc>
  <rfmt sheetId="1" sqref="O87:R87" start="0" length="2147483647">
    <dxf>
      <font>
        <color rgb="FFFF0000"/>
      </font>
    </dxf>
  </rfmt>
  <rcv guid="{3933E316-6ED5-4C04-83B1-EF09719C2D5D}" action="delete"/>
  <rdn rId="0" localSheetId="1" customView="1" name="Z_3933E316_6ED5_4C04_83B1_EF09719C2D5D_.wvu.FilterData" hidden="1" oldHidden="1">
    <formula>Lapas1!$A$27:$R$106</formula>
    <oldFormula>Lapas1!$A$27:$R$106</oldFormula>
  </rdn>
  <rcv guid="{3933E316-6ED5-4C04-83B1-EF09719C2D5D}"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81" sId="1" ref="A68:XFD68" action="insertRow"/>
  <rcc rId="982" sId="1" odxf="1" dxf="1">
    <nc r="C68" t="inlineStr">
      <is>
        <t>1-4-P-4</t>
      </is>
    </nc>
    <odxf>
      <border outline="0">
        <top/>
      </border>
    </odxf>
    <ndxf>
      <border outline="0">
        <top style="thin">
          <color indexed="64"/>
        </top>
      </border>
    </ndxf>
  </rcc>
  <rcc rId="983" sId="1" odxf="1" dxf="1">
    <nc r="D68" t="inlineStr">
      <is>
        <t>Įdiegtos saugų eismą gerinančios priemonės, vnt.</t>
      </is>
    </nc>
    <odxf>
      <border outline="0">
        <left/>
        <right/>
        <top/>
        <bottom/>
      </border>
    </odxf>
    <ndxf>
      <border outline="0">
        <left style="thin">
          <color indexed="64"/>
        </left>
        <right style="thin">
          <color indexed="64"/>
        </right>
        <top style="thin">
          <color indexed="64"/>
        </top>
        <bottom style="thin">
          <color indexed="64"/>
        </bottom>
      </border>
    </ndxf>
  </rcc>
  <rcc rId="984" sId="1">
    <nc r="E68">
      <v>4</v>
    </nc>
  </rcc>
  <rcc rId="985" sId="1">
    <nc r="F68">
      <v>4</v>
    </nc>
  </rcc>
  <rcc rId="986" sId="1">
    <nc r="G68">
      <v>4</v>
    </nc>
  </rcc>
  <rcc rId="987" sId="1" odxf="1" dxf="1">
    <oc r="C69" t="inlineStr">
      <is>
        <t>1-3-P-4</t>
      </is>
    </oc>
    <nc r="C69" t="inlineStr">
      <is>
        <t>1-2-P-1</t>
      </is>
    </nc>
    <ndxf>
      <font>
        <sz val="9"/>
        <color auto="1"/>
        <name val="Times New Roman"/>
        <scheme val="none"/>
      </font>
      <fill>
        <patternFill patternType="solid">
          <bgColor rgb="FFFFFF00"/>
        </patternFill>
      </fill>
      <border outline="0">
        <top style="thin">
          <color indexed="64"/>
        </top>
      </border>
    </ndxf>
  </rcc>
  <rfmt sheetId="1" sqref="D69" start="0" length="0">
    <dxf>
      <font>
        <sz val="9"/>
        <color auto="1"/>
        <name val="Times New Roman"/>
        <scheme val="none"/>
      </font>
      <fill>
        <patternFill patternType="solid">
          <bgColor rgb="FFFFFF00"/>
        </patternFill>
      </fill>
      <border outline="0">
        <left style="thin">
          <color indexed="64"/>
        </left>
        <right style="thin">
          <color indexed="64"/>
        </right>
        <top style="thin">
          <color indexed="64"/>
        </top>
        <bottom style="thin">
          <color indexed="64"/>
        </bottom>
      </border>
    </dxf>
  </rfmt>
  <rcc rId="988" sId="1">
    <oc r="D69" t="inlineStr">
      <is>
        <t>Tikslinių grupių asmenys, kurie dalyvavo informavimo, švietimo ir mokymo renginiuose bei sveikatos raštingumą didinančiose veiklose, asm.</t>
      </is>
    </oc>
    <nc r="D69" t="inlineStr">
      <is>
        <t>Bendras rekonstruotų arba atnaujintų kelių ilgis, km</t>
      </is>
    </nc>
  </rcc>
  <rcc rId="989" sId="1" xfDxf="1" dxf="1">
    <oc r="E69">
      <v>5628</v>
    </oc>
    <nc r="E69">
      <v>0.66900000000000004</v>
    </nc>
    <ndxf>
      <font>
        <sz val="9"/>
        <color rgb="FFFF0000"/>
        <name val="Times New Roman"/>
        <scheme val="none"/>
      </font>
      <alignment vertical="center" wrapText="1" readingOrder="0"/>
      <border outline="0">
        <left style="thin">
          <color indexed="64"/>
        </left>
        <right style="thin">
          <color indexed="64"/>
        </right>
        <bottom style="thin">
          <color indexed="64"/>
        </bottom>
      </border>
    </ndxf>
  </rcc>
  <rcc rId="990" sId="1" xfDxf="1" dxf="1">
    <oc r="F69">
      <v>0</v>
    </oc>
    <nc r="F69">
      <v>0.66900000000000004</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991" sId="1" xfDxf="1" dxf="1">
    <oc r="G69">
      <v>4572</v>
    </oc>
    <nc r="G69">
      <v>0.66900000000000004</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992" sId="1">
    <oc r="H69">
      <v>2018</v>
    </oc>
    <nc r="H69">
      <v>2019</v>
    </nc>
  </rcc>
  <rfmt sheetId="1" sqref="E69:I69">
    <dxf>
      <fill>
        <patternFill patternType="solid">
          <bgColor rgb="FFFFFF00"/>
        </patternFill>
      </fill>
    </dxf>
  </rfmt>
  <rfmt sheetId="1" sqref="E69:I69" start="0" length="2147483647">
    <dxf>
      <font>
        <color auto="1"/>
      </font>
    </dxf>
  </rfmt>
  <rcc rId="993" sId="1">
    <oc r="J69" t="inlineStr">
      <is>
        <t>įgyvendinamas projektas</t>
      </is>
    </oc>
    <nc r="J69" t="inlineStr">
      <is>
        <t>Baigtas įgyvendinti</t>
      </is>
    </nc>
  </rcc>
  <rcc rId="994" sId="1">
    <oc r="K69" t="inlineStr">
      <is>
        <t>08.4.2-ESFA-R-630-21-0005</t>
      </is>
    </oc>
    <nc r="K69" t="inlineStr">
      <is>
        <t>06.2.1-TID-R-511-21-0019</t>
      </is>
    </nc>
  </rcc>
  <rfmt sheetId="1" sqref="J69:K69" start="0" length="2147483647">
    <dxf>
      <font>
        <color auto="1"/>
      </font>
    </dxf>
  </rfmt>
  <rfmt sheetId="1" sqref="J69:K69">
    <dxf>
      <fill>
        <patternFill patternType="solid">
          <bgColor rgb="FFFFFF00"/>
        </patternFill>
      </fill>
    </dxf>
  </rfmt>
  <rfmt sheetId="1" sqref="A69">
    <dxf>
      <fill>
        <patternFill patternType="solid">
          <bgColor rgb="FFFFFF00"/>
        </patternFill>
      </fill>
    </dxf>
  </rfmt>
  <rfmt sheetId="1" xfDxf="1" sqref="N69"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995" sId="1" odxf="1" dxf="1">
    <oc r="P69">
      <v>379492.22</v>
    </oc>
    <nc r="P69">
      <v>265050.05</v>
    </nc>
    <ndxf>
      <font>
        <sz val="9"/>
        <color auto="1"/>
        <name val="Times New Roman"/>
        <scheme val="none"/>
      </font>
    </ndxf>
  </rcc>
  <rcc rId="996" sId="1" odxf="1" dxf="1">
    <oc r="Q69">
      <v>28295.29</v>
    </oc>
    <nc r="Q69">
      <v>46773.55</v>
    </nc>
    <ndxf>
      <font>
        <sz val="9"/>
        <color auto="1"/>
        <name val="Times New Roman"/>
        <scheme val="none"/>
      </font>
    </ndxf>
  </rcc>
  <rfmt sheetId="1" sqref="L69:Q69" start="0" length="2147483647">
    <dxf>
      <font>
        <color auto="1"/>
      </font>
    </dxf>
  </rfmt>
  <rfmt sheetId="1" sqref="L69:Q69">
    <dxf>
      <fill>
        <patternFill patternType="solid">
          <bgColor rgb="FFFFFF00"/>
        </patternFill>
      </fill>
    </dxf>
  </rfmt>
  <rcc rId="997" sId="1" xfDxf="1" dxf="1">
    <oc r="R69" t="inlineStr">
      <is>
        <t xml:space="preserve">Pradėtas įgyvendinti 2018 m.  Projektas pratęstas iki 2021-08-31  ir skirtas  papildomas finansavimas iš sutaupytų lėšų, padidinant stebėsenos rodiklį iki 5628.  Susitarimas 2020 m. lapkričio 6 d. Nr. ESFS14-2020-03737. Planuojamas papildomas finansavimas iš priemonės likučių, po to kai bus patikslintas ITVP. </t>
      </is>
    </oc>
    <nc r="R69" t="inlineStr">
      <is>
        <t>Savivaldybės prisidėjimas prie projekto,  įskaitant tinkamas, bet nepadengiančias projekto finansavimą, iš viso 54154,31 Eur</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R69" start="0" length="2147483647">
    <dxf>
      <font>
        <color auto="1"/>
      </font>
    </dxf>
  </rfmt>
  <rfmt sheetId="1" sqref="R69">
    <dxf>
      <fill>
        <patternFill patternType="solid">
          <bgColor rgb="FFFFFF00"/>
        </patternFill>
      </fill>
    </dxf>
  </rfmt>
  <rrc rId="998" sId="1" ref="A70:XFD70" action="insertRow"/>
  <rcc rId="999" sId="1" odxf="1" dxf="1">
    <nc r="C70" t="inlineStr">
      <is>
        <t>1-4-P-4</t>
      </is>
    </nc>
    <odxf>
      <border outline="0">
        <bottom/>
      </border>
    </odxf>
    <ndxf>
      <border outline="0">
        <bottom style="thin">
          <color indexed="64"/>
        </bottom>
      </border>
    </ndxf>
  </rcc>
  <rcc rId="1000" sId="1" odxf="1" dxf="1">
    <nc r="D70" t="inlineStr">
      <is>
        <t>Įdiegtos saugų eismą gerinančios priemonės, vnt.</t>
      </is>
    </nc>
    <odxf>
      <border outline="0">
        <left/>
        <right/>
        <top/>
        <bottom/>
      </border>
    </odxf>
    <ndxf>
      <border outline="0">
        <left style="thin">
          <color indexed="64"/>
        </left>
        <right style="thin">
          <color indexed="64"/>
        </right>
        <top style="thin">
          <color indexed="64"/>
        </top>
        <bottom style="thin">
          <color indexed="64"/>
        </bottom>
      </border>
    </ndxf>
  </rcc>
  <rcc rId="1001" sId="1">
    <nc r="E70">
      <v>3</v>
    </nc>
  </rcc>
  <rcc rId="1002" sId="1">
    <nc r="F70">
      <v>3</v>
    </nc>
  </rcc>
  <rcc rId="1003" sId="1">
    <nc r="G70">
      <v>3</v>
    </nc>
  </rcc>
  <rcv guid="{1D381244-AA31-427F-93D8-47BC266CDF71}" action="delete"/>
  <rdn rId="0" localSheetId="1" customView="1" name="Z_1D381244_AA31_427F_93D8_47BC266CDF71_.wvu.FilterData" hidden="1" oldHidden="1">
    <formula>Lapas1!$A$27:$R$84</formula>
    <oldFormula>Lapas1!$A$27:$R$84</oldFormula>
  </rdn>
  <rcv guid="{1D381244-AA31-427F-93D8-47BC266CDF71}"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5" sId="1" odxf="1" dxf="1">
    <oc r="C71" t="inlineStr">
      <is>
        <t>1-4-P-3</t>
      </is>
    </oc>
    <nc r="C71" t="inlineStr">
      <is>
        <t>1-2-P-1</t>
      </is>
    </nc>
    <ndxf>
      <font>
        <sz val="9"/>
        <color auto="1"/>
        <name val="Times New Roman"/>
        <scheme val="none"/>
      </font>
      <fill>
        <patternFill patternType="solid">
          <bgColor rgb="FFFFFF00"/>
        </patternFill>
      </fill>
      <border outline="0">
        <bottom style="thin">
          <color indexed="64"/>
        </bottom>
      </border>
    </ndxf>
  </rcc>
  <rcc rId="1006" sId="1" odxf="1" dxf="1">
    <oc r="D71" t="inlineStr">
      <is>
        <t>Įrengtų naujų dviračių ir (ar) pėsčiųjų takų ir (ar) trasų ilgis, km</t>
      </is>
    </oc>
    <nc r="D71" t="inlineStr">
      <is>
        <t>Bendras rekonstruotų arba atnaujintų kelių ilgis, km</t>
      </is>
    </nc>
    <ndxf>
      <font>
        <sz val="9"/>
        <color auto="1"/>
        <name val="Times New Roman"/>
        <scheme val="none"/>
      </font>
      <fill>
        <patternFill patternType="solid">
          <bgColor rgb="FFFFFF00"/>
        </patternFill>
      </fill>
      <border outline="0">
        <left style="thin">
          <color indexed="64"/>
        </left>
        <right style="thin">
          <color indexed="64"/>
        </right>
        <top style="thin">
          <color indexed="64"/>
        </top>
        <bottom style="thin">
          <color indexed="64"/>
        </bottom>
      </border>
    </ndxf>
  </rcc>
  <rcc rId="1007" sId="1" xfDxf="1" dxf="1">
    <oc r="E71">
      <v>4.25</v>
    </oc>
    <nc r="E71">
      <v>0.40400000000000003</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rgb="FF000000"/>
        </bottom>
      </border>
    </ndxf>
  </rcc>
  <rcc rId="1008" sId="1" xfDxf="1" dxf="1">
    <oc r="F71">
      <v>4.25</v>
    </oc>
    <nc r="F71">
      <v>0.40400000000000003</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1009" sId="1" xfDxf="1" dxf="1">
    <oc r="G71">
      <v>4.28</v>
    </oc>
    <nc r="G71">
      <v>0.40400000000000003</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F71:G71" start="0" length="2147483647">
    <dxf>
      <font>
        <color auto="1"/>
      </font>
    </dxf>
  </rfmt>
  <rfmt sheetId="1" sqref="E71" start="0" length="2147483647">
    <dxf>
      <font>
        <color auto="1"/>
      </font>
    </dxf>
  </rfmt>
  <rfmt sheetId="1" sqref="A71:G71">
    <dxf>
      <fill>
        <patternFill>
          <bgColor rgb="FFFFFF00"/>
        </patternFill>
      </fill>
    </dxf>
  </rfmt>
  <rcc rId="1010" sId="1">
    <oc r="I71">
      <v>2018</v>
    </oc>
    <nc r="I71">
      <v>2019</v>
    </nc>
  </rcc>
  <rfmt sheetId="1" sqref="H71:J71" start="0" length="2147483647">
    <dxf>
      <font>
        <color auto="1"/>
      </font>
    </dxf>
  </rfmt>
  <rfmt sheetId="1" sqref="H71:J71">
    <dxf>
      <fill>
        <patternFill patternType="solid">
          <bgColor rgb="FFFFFF00"/>
        </patternFill>
      </fill>
    </dxf>
  </rfmt>
  <rcc rId="1011" sId="1">
    <oc r="K71" t="inlineStr">
      <is>
        <t>04.5.1-TID-R-516-21-0001</t>
      </is>
    </oc>
    <nc r="K71" t="inlineStr">
      <is>
        <t>06.2.1-TID-R-511-21</t>
      </is>
    </nc>
  </rcc>
  <rfmt sheetId="1" sqref="K71" start="0" length="2147483647">
    <dxf>
      <font>
        <color auto="1"/>
      </font>
    </dxf>
  </rfmt>
  <rfmt sheetId="1" sqref="K71">
    <dxf>
      <fill>
        <patternFill patternType="solid">
          <bgColor rgb="FFFFFF00"/>
        </patternFill>
      </fill>
    </dxf>
  </rfmt>
  <rfmt sheetId="1" xfDxf="1" sqref="N71"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71:N71">
    <dxf>
      <fill>
        <patternFill patternType="solid">
          <bgColor rgb="FFFFFF00"/>
        </patternFill>
      </fill>
    </dxf>
  </rfmt>
  <rcc rId="1012" sId="1" odxf="1" dxf="1">
    <oc r="P71">
      <v>335362.46000000002</v>
    </oc>
    <nc r="P71">
      <v>222356.36</v>
    </nc>
    <ndxf>
      <font>
        <sz val="9"/>
        <color rgb="FFFF0000"/>
        <name val="Times New Roman"/>
        <scheme val="none"/>
      </font>
      <fill>
        <patternFill patternType="solid">
          <bgColor rgb="FFFFFF00"/>
        </patternFill>
      </fill>
    </ndxf>
  </rcc>
  <rcc rId="1013" sId="1" odxf="1" dxf="1">
    <oc r="Q71">
      <v>798043.11</v>
    </oc>
    <nc r="Q71">
      <v>39239.370000000003</v>
    </nc>
    <ndxf>
      <font>
        <sz val="9"/>
        <color auto="1"/>
        <name val="Times New Roman"/>
        <scheme val="none"/>
      </font>
      <fill>
        <patternFill patternType="solid">
          <bgColor rgb="FFFFFF00"/>
        </patternFill>
      </fill>
    </ndxf>
  </rcc>
  <rfmt sheetId="1" sqref="O71" start="0" length="2147483647">
    <dxf>
      <font>
        <color auto="1"/>
      </font>
    </dxf>
  </rfmt>
  <rfmt sheetId="1" sqref="O71">
    <dxf>
      <fill>
        <patternFill patternType="solid">
          <bgColor rgb="FFFFFF00"/>
        </patternFill>
      </fill>
    </dxf>
  </rfmt>
  <rcc rId="1014" sId="1">
    <oc r="R71" t="inlineStr">
      <is>
        <t>Projektas 2018 m. pabaigtas įgyvendinti.</t>
      </is>
    </oc>
    <nc r="R71" t="inlineStr">
      <is>
        <t>Savivaldybės prisidėjimas prie projekto,   įskaitant tinkamas, bet nepadengiančias projekto finansavimą, iš viso 89882,57 Eur</t>
      </is>
    </nc>
  </rcc>
  <rfmt sheetId="1" sqref="R71" start="0" length="2147483647">
    <dxf>
      <font>
        <color auto="1"/>
      </font>
    </dxf>
  </rfmt>
  <rfmt sheetId="1" sqref="R71">
    <dxf>
      <fill>
        <patternFill patternType="solid">
          <bgColor rgb="FFFFFF00"/>
        </patternFill>
      </fill>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5" sId="1">
    <oc r="D72" t="inlineStr">
      <is>
        <t>Įrengtų naujų dviračių ir (ar) pėsčiųjų takų ir (ar) trasų ilgis, km</t>
      </is>
    </oc>
    <nc r="D72"/>
  </rcc>
  <rrc rId="1016" sId="1" ref="A72:XFD72" action="insertRow"/>
  <rcc rId="1017" sId="1" odxf="1" dxf="1">
    <nc r="C72" t="inlineStr">
      <is>
        <t>1-4-P-4</t>
      </is>
    </nc>
    <odxf>
      <border outline="0">
        <bottom/>
      </border>
    </odxf>
    <ndxf>
      <border outline="0">
        <bottom style="thin">
          <color indexed="64"/>
        </bottom>
      </border>
    </ndxf>
  </rcc>
  <rcc rId="1018" sId="1" odxf="1" dxf="1">
    <nc r="D72" t="inlineStr">
      <is>
        <t>Įdiegtos saugų eismą gerinančios priemonės, vnt.</t>
      </is>
    </nc>
    <odxf>
      <border outline="0">
        <left/>
        <right/>
        <top/>
        <bottom/>
      </border>
    </odxf>
    <ndxf>
      <border outline="0">
        <left style="thin">
          <color indexed="64"/>
        </left>
        <right style="thin">
          <color indexed="64"/>
        </right>
        <top style="thin">
          <color indexed="64"/>
        </top>
        <bottom style="thin">
          <color indexed="64"/>
        </bottom>
      </border>
    </ndxf>
  </rcc>
  <rcc rId="1019" sId="1">
    <nc r="E72">
      <v>7</v>
    </nc>
  </rcc>
  <rcc rId="1020" sId="1">
    <nc r="F72">
      <v>7</v>
    </nc>
  </rcc>
  <rcc rId="1021" sId="1">
    <nc r="G72">
      <v>7</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2" sId="1" odxf="1" dxf="1">
    <oc r="C73" t="inlineStr">
      <is>
        <t>1-4-P-3</t>
      </is>
    </oc>
    <nc r="C73" t="inlineStr">
      <is>
        <t>1-2-P-4</t>
      </is>
    </nc>
    <ndxf>
      <font>
        <sz val="9"/>
        <color auto="1"/>
        <name val="Times New Roman"/>
        <scheme val="none"/>
      </font>
      <border outline="0">
        <bottom style="thin">
          <color indexed="64"/>
        </bottom>
      </border>
    </ndxf>
  </rcc>
  <rcc rId="1023" sId="1" odxf="1" dxf="1">
    <nc r="D73" t="inlineStr">
      <is>
        <t>Įrengtų naujų pėsčiųjų takų ir (ar) trasų ilgis, km</t>
      </is>
    </nc>
    <odxf>
      <font>
        <sz val="9"/>
        <color rgb="FFFF0000"/>
        <name val="Times New Roman"/>
        <scheme val="none"/>
      </font>
      <border outline="0">
        <left/>
        <right/>
        <top/>
        <bottom/>
      </border>
    </odxf>
    <ndxf>
      <font>
        <sz val="9"/>
        <color auto="1"/>
        <name val="Times New Roman"/>
        <scheme val="none"/>
      </font>
      <border outline="0">
        <left style="thin">
          <color indexed="64"/>
        </left>
        <right style="thin">
          <color indexed="64"/>
        </right>
        <top style="thin">
          <color indexed="64"/>
        </top>
        <bottom style="thin">
          <color indexed="64"/>
        </bottom>
      </border>
    </ndxf>
  </rcc>
  <rfmt sheetId="1" sqref="A73:D73">
    <dxf>
      <fill>
        <patternFill>
          <bgColor rgb="FFFFFF00"/>
        </patternFill>
      </fill>
    </dxf>
  </rfmt>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4" sId="1">
    <oc r="E73">
      <v>6</v>
    </oc>
    <nc r="E73">
      <v>0</v>
    </nc>
  </rcc>
  <rcc rId="1025" sId="1">
    <oc r="F73">
      <v>6</v>
    </oc>
    <nc r="F73">
      <v>0</v>
    </nc>
  </rcc>
  <rcc rId="1026" sId="1">
    <oc r="G73">
      <v>6.06</v>
    </oc>
    <nc r="G73">
      <v>0</v>
    </nc>
  </rcc>
  <rcc rId="1027" sId="1">
    <oc r="J73" t="inlineStr">
      <is>
        <t>Baigtas įgyvendinti</t>
      </is>
    </oc>
    <nc r="J73" t="inlineStr">
      <is>
        <t>Įgyvendinamas projektas</t>
      </is>
    </nc>
  </rcc>
  <rfmt sheetId="1" sqref="J73" start="0" length="2147483647">
    <dxf>
      <font>
        <color auto="1"/>
      </font>
    </dxf>
  </rfmt>
  <rfmt sheetId="1" sqref="J73">
    <dxf>
      <fill>
        <patternFill patternType="solid">
          <bgColor rgb="FFFFFF00"/>
        </patternFill>
      </fill>
    </dxf>
  </rfmt>
  <rfmt sheetId="1" xfDxf="1" sqref="R73"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1028" sId="1">
    <oc r="R73" t="inlineStr">
      <is>
        <t>2018 m. sausio mėn pasirašyta projekto finansavimo administravimo sutartis, projektas pabaigtas įgyvendinti 2019 m.</t>
      </is>
    </oc>
    <nc r="R73" t="inlineStr">
      <is>
        <t>Veiksmo įgyvendinimo pradžia 2020 m., pabaiga 2021 m. 2016 m. pateiktas projektinis pasiūlymas. Projektas įtrauktas į Kauno regiono projektų sąrašą. Paraiška pateikta įgyvendinančiąjai institucijai 2019-11-29. Projekto įgyvendinimo pabaiga 2021-04-30.Savivaldybės prisidėjimas prie projekto,  įskaitant tinkamas, bet nepadengiančias projekto finansavimą, iš viso 58139,43 Eur</t>
      </is>
    </nc>
  </rcc>
  <rfmt sheetId="1" sqref="R73" start="0" length="2147483647">
    <dxf>
      <font>
        <color auto="1"/>
      </font>
    </dxf>
  </rfmt>
  <rfmt sheetId="1" sqref="R73">
    <dxf>
      <fill>
        <patternFill patternType="solid">
          <bgColor rgb="FFFFFF00"/>
        </patternFill>
      </fill>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9" sId="1" odxf="1" dxf="1">
    <oc r="C74" t="inlineStr">
      <is>
        <t>1-4-P-1</t>
      </is>
    </oc>
    <nc r="C74" t="inlineStr">
      <is>
        <t>1-2-P-1</t>
      </is>
    </nc>
    <ndxf>
      <font>
        <sz val="9"/>
        <color auto="1"/>
        <name val="Times New Roman"/>
        <scheme val="none"/>
      </font>
      <fill>
        <patternFill patternType="solid">
          <bgColor rgb="FFFFFF00"/>
        </patternFill>
      </fill>
    </ndxf>
  </rcc>
  <rcc rId="1030" sId="1" odxf="1" dxf="1">
    <oc r="D74" t="inlineStr">
      <is>
        <t xml:space="preserve">Rekonstruotų arba atnaujintų kelių ilgis </t>
      </is>
    </oc>
    <nc r="D74" t="inlineStr">
      <is>
        <t>Bendras rekonstruotų arba atnaujintų kelių ilgis, km</t>
      </is>
    </nc>
    <ndxf>
      <font>
        <sz val="9"/>
        <color auto="1"/>
        <name val="Times New Roman"/>
        <scheme val="none"/>
      </font>
      <fill>
        <patternFill patternType="solid">
          <bgColor rgb="FFFFFF00"/>
        </patternFill>
      </fill>
    </ndxf>
  </rcc>
  <rrc rId="1031" sId="1" ref="A75:XFD75" action="insertRow"/>
  <rcc rId="1032" sId="1">
    <nc r="C75" t="inlineStr">
      <is>
        <t>1-4-P-4</t>
      </is>
    </nc>
  </rcc>
  <rcc rId="1033" sId="1" odxf="1" dxf="1">
    <nc r="D75" t="inlineStr">
      <is>
        <t>Įdiegtos saugų eismą gerinančios priemonės, vnt.</t>
      </is>
    </nc>
    <odxf>
      <border outline="0">
        <left/>
        <right/>
        <top/>
        <bottom/>
      </border>
    </odxf>
    <ndxf>
      <border outline="0">
        <left style="thin">
          <color indexed="64"/>
        </left>
        <right style="thin">
          <color indexed="64"/>
        </right>
        <top style="thin">
          <color indexed="64"/>
        </top>
        <bottom style="thin">
          <color indexed="64"/>
        </bottom>
      </border>
    </ndxf>
  </rcc>
  <rcc rId="1034" sId="1">
    <oc r="H73">
      <v>2019</v>
    </oc>
    <nc r="H73">
      <v>2020</v>
    </nc>
  </rcc>
  <rcc rId="1035" sId="1">
    <oc r="I73">
      <v>2020</v>
    </oc>
    <nc r="I73">
      <v>2021</v>
    </nc>
  </rcc>
  <rfmt sheetId="1" sqref="H73:I73">
    <dxf>
      <fill>
        <patternFill patternType="solid">
          <bgColor rgb="FFFFFF00"/>
        </patternFill>
      </fill>
    </dxf>
  </rfmt>
  <rcc rId="1036" sId="1" xfDxf="1" dxf="1">
    <oc r="Q73">
      <v>918994</v>
    </oc>
    <nc r="Q73">
      <v>20291.46</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1037" sId="1" xfDxf="1" dxf="1">
    <oc r="P73">
      <v>164684.78</v>
    </oc>
    <nc r="P73">
      <v>94368.47</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L73:Q73" start="0" length="2147483647">
    <dxf>
      <font>
        <color auto="1"/>
      </font>
    </dxf>
  </rfmt>
  <rfmt sheetId="1" sqref="L73:Q73">
    <dxf>
      <fill>
        <patternFill patternType="solid">
          <bgColor rgb="FFFFFF00"/>
        </patternFill>
      </fill>
    </dxf>
  </rfmt>
  <rcc rId="1038" sId="1">
    <oc r="E73">
      <v>0</v>
    </oc>
    <nc r="E73">
      <v>1.29</v>
    </nc>
  </rcc>
  <rcc rId="1039" sId="1">
    <oc r="F73">
      <v>0</v>
    </oc>
    <nc r="F73">
      <v>1.29</v>
    </nc>
  </rcc>
  <rrc rId="1040" sId="1" ref="A74:XFD74" action="insertRow"/>
  <rcc rId="1041" sId="1" odxf="1" dxf="1">
    <nc r="C74" t="inlineStr">
      <is>
        <t>1-2-P-6</t>
      </is>
    </nc>
    <odxf>
      <fill>
        <patternFill>
          <bgColor rgb="FFFFFF00"/>
        </patternFill>
      </fill>
    </odxf>
    <ndxf>
      <fill>
        <patternFill>
          <bgColor theme="0" tint="-0.14999847407452621"/>
        </patternFill>
      </fill>
    </ndxf>
  </rcc>
  <rcc rId="1042" sId="1" odxf="1" dxf="1">
    <nc r="D74" t="inlineStr">
      <is>
        <t>Rekonstruotų dviračių ir / ar pėsčiųjų takų ir / ar trasų ilgis, km</t>
      </is>
    </nc>
    <odxf>
      <fill>
        <patternFill>
          <bgColor rgb="FFFFFF00"/>
        </patternFill>
      </fill>
    </odxf>
    <ndxf>
      <fill>
        <patternFill>
          <bgColor theme="0" tint="-0.14999847407452621"/>
        </patternFill>
      </fill>
    </ndxf>
  </rcc>
  <rcc rId="1043" sId="1">
    <nc r="E74">
      <v>0.16</v>
    </nc>
  </rcc>
  <rcc rId="1044" sId="1">
    <nc r="F74">
      <v>0.16</v>
    </nc>
  </rcc>
  <rcc rId="1045" sId="1">
    <nc r="G74">
      <v>0</v>
    </nc>
  </rcc>
  <rfmt sheetId="1" sqref="C74:G74">
    <dxf>
      <fill>
        <patternFill>
          <bgColor rgb="FFFFFF00"/>
        </patternFill>
      </fill>
    </dxf>
  </rfmt>
  <rfmt sheetId="1" sqref="C74:G74" start="0" length="2147483647">
    <dxf>
      <font>
        <color auto="1"/>
      </font>
    </dxf>
  </rfmt>
  <rfmt sheetId="1" sqref="E73:G73" start="0" length="2147483647">
    <dxf>
      <font>
        <color auto="1"/>
      </font>
    </dxf>
  </rfmt>
  <rfmt sheetId="1" sqref="E73:G73">
    <dxf>
      <fill>
        <patternFill patternType="solid">
          <bgColor rgb="FFFFFF00"/>
        </patternFill>
      </fill>
    </dxf>
  </rfmt>
  <rfmt sheetId="1" sqref="K73:K74">
    <dxf>
      <fill>
        <patternFill patternType="solid">
          <bgColor rgb="FFFFFF00"/>
        </patternFill>
      </fill>
    </dxf>
  </rfmt>
  <rfmt sheetId="1" sqref="K73:K74" start="0" length="2147483647">
    <dxf>
      <font>
        <color auto="1"/>
      </font>
    </dxf>
  </rfmt>
  <rcc rId="1046" sId="1" xfDxf="1" dxf="1">
    <oc r="E75" t="inlineStr">
      <is>
        <t>9,68</t>
      </is>
    </oc>
    <nc r="E75">
      <v>0.19600000000000001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1047" sId="1" xfDxf="1" dxf="1">
    <oc r="F75">
      <v>0</v>
    </oc>
    <nc r="F75">
      <v>0.19600000000000001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1048" sId="1" xfDxf="1" dxf="1">
    <oc r="G75">
      <v>0</v>
    </oc>
    <nc r="G75">
      <v>0.19600000000000001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E75:I75">
    <dxf>
      <fill>
        <patternFill patternType="solid">
          <bgColor rgb="FFFFFF00"/>
        </patternFill>
      </fill>
    </dxf>
  </rfmt>
  <rfmt sheetId="1" sqref="E75:I75" start="0" length="2147483647">
    <dxf>
      <font>
        <color auto="1"/>
      </font>
    </dxf>
  </rfmt>
  <rcc rId="1049" sId="1">
    <oc r="J75" t="inlineStr">
      <is>
        <t>Įgyvendinimas projektas</t>
      </is>
    </oc>
    <nc r="J75" t="inlineStr">
      <is>
        <t>Baigtas įgyvendinti</t>
      </is>
    </nc>
  </rcc>
  <rfmt sheetId="1" sqref="J75" start="0" length="2147483647">
    <dxf>
      <font>
        <color auto="1"/>
      </font>
    </dxf>
  </rfmt>
  <rfmt sheetId="1" sqref="J75">
    <dxf>
      <fill>
        <patternFill patternType="solid">
          <bgColor rgb="FFFFFF00"/>
        </patternFill>
      </fill>
    </dxf>
  </rfmt>
  <rcc rId="1050" sId="1">
    <oc r="K81" t="inlineStr">
      <is>
        <t>05.6.1-APVA-V-021-01-0001</t>
      </is>
    </oc>
    <nc r="K81" t="inlineStr">
      <is>
        <t>06.2.1-TID-R-511-21-0027</t>
      </is>
    </nc>
  </rcc>
  <rfmt sheetId="1" sqref="K81" start="0" length="2147483647">
    <dxf>
      <font>
        <color auto="1"/>
      </font>
    </dxf>
  </rfmt>
  <rfmt sheetId="1" sqref="K81">
    <dxf>
      <fill>
        <patternFill patternType="solid">
          <bgColor rgb="FFFFFF00"/>
        </patternFill>
      </fill>
    </dxf>
  </rfmt>
  <rfmt sheetId="1" sqref="K75" start="0" length="0">
    <dxf>
      <font>
        <sz val="11"/>
        <color theme="1"/>
        <name val="Calibri"/>
        <scheme val="minor"/>
      </font>
      <alignment vertical="bottom" wrapText="0" readingOrder="0"/>
      <border outline="0">
        <left/>
        <right/>
        <top/>
        <bottom/>
      </border>
    </dxf>
  </rfmt>
  <rfmt sheetId="1" xfDxf="1" sqref="K75" start="0" length="0">
    <dxf>
      <font>
        <sz val="19.25"/>
        <color rgb="FF686E70"/>
        <name val="Arial"/>
        <scheme val="none"/>
      </font>
      <alignment vertical="center" wrapText="1" readingOrder="0"/>
    </dxf>
  </rfmt>
  <rfmt sheetId="1" sqref="K75" start="0" length="2147483647">
    <dxf>
      <font>
        <sz val="9"/>
      </font>
    </dxf>
  </rfmt>
  <rfmt sheetId="1" sqref="K75" start="0" length="2147483647">
    <dxf>
      <font>
        <name val="Times New Roman"/>
        <scheme val="none"/>
      </font>
    </dxf>
  </rfmt>
  <rfmt sheetId="1" sqref="K75" start="0" length="2147483647">
    <dxf>
      <font>
        <color auto="1"/>
      </font>
    </dxf>
  </rfmt>
  <rfmt sheetId="1" sqref="K75">
    <dxf>
      <fill>
        <patternFill patternType="solid">
          <bgColor rgb="FFFFFF00"/>
        </patternFill>
      </fill>
    </dxf>
  </rfmt>
  <rcc rId="1051" sId="1">
    <oc r="K75" t="inlineStr">
      <is>
        <t>06.2.1-TID-R-511-21-0020</t>
      </is>
    </oc>
    <nc r="K75" t="inlineStr">
      <is>
        <t>06.2.1-TID-R-511-21-0013</t>
      </is>
    </nc>
  </rcc>
  <rfmt sheetId="1" sqref="A75">
    <dxf>
      <fill>
        <patternFill patternType="solid">
          <bgColor rgb="FFFFFF00"/>
        </patternFill>
      </fill>
    </dxf>
  </rfmt>
  <rfmt sheetId="1" sqref="E76:G76" start="0" length="2147483647">
    <dxf>
      <font>
        <color auto="1"/>
      </font>
    </dxf>
  </rfmt>
  <rfmt sheetId="1" sqref="E76:G76">
    <dxf>
      <fill>
        <patternFill patternType="solid">
          <bgColor rgb="FFFFFF00"/>
        </patternFill>
      </fill>
    </dxf>
  </rfmt>
  <rcc rId="1052" sId="1" odxf="1" dxf="1">
    <oc r="P75">
      <v>3460344.3</v>
    </oc>
    <nc r="P75">
      <v>82188.59</v>
    </nc>
    <ndxf>
      <font>
        <sz val="9"/>
        <color rgb="FFFF0000"/>
        <name val="Times New Roman"/>
        <scheme val="none"/>
      </font>
    </ndxf>
  </rcc>
  <rcc rId="1053" sId="1" odxf="1" dxf="1">
    <oc r="Q75">
      <v>5659459.1299999999</v>
    </oc>
    <nc r="Q75">
      <v>14503.88</v>
    </nc>
    <ndxf>
      <font>
        <sz val="9"/>
        <color rgb="FFFF0000"/>
        <name val="Times New Roman"/>
        <scheme val="none"/>
      </font>
    </ndxf>
  </rcc>
  <rfmt sheetId="1" sqref="L75:Q75" start="0" length="2147483647">
    <dxf>
      <font>
        <color auto="1"/>
      </font>
    </dxf>
  </rfmt>
  <rfmt sheetId="1" sqref="L75:Q75">
    <dxf>
      <fill>
        <patternFill patternType="solid">
          <bgColor rgb="FFFFFF00"/>
        </patternFill>
      </fill>
    </dxf>
  </rfmt>
  <rcc rId="1054" sId="1">
    <nc r="E76">
      <v>3</v>
    </nc>
  </rcc>
  <rcc rId="1055" sId="1">
    <nc r="F76">
      <v>3</v>
    </nc>
  </rcc>
  <rcc rId="1056" sId="1">
    <nc r="G76">
      <v>3</v>
    </nc>
  </rcc>
  <rcc rId="1057" sId="1" xfDxf="1" dxf="1">
    <oc r="R75" t="inlineStr">
      <is>
        <t xml:space="preserve">Projektas į Kauno regiono projektų sąrašą įtrauktas 2017 m. Veiksmas 2018 m. nepradėtas įgyvendinti dėl TP rengimo vėlavimo, VP dokumentų derinimo su TID bei VP konkursų įvykdymo, todėl nusikėlė projekto paraiškos teikimo terminas ir  FAS pasirašymas. Rangos darbai pradėti vykdyti Kauno miesto savivaldybės lėšomis 2018 m.     Projekto sutartis pasirašyta 2019 m. I ketv. Projektas įgyvendinamas. Projekto įgyvendinimui dėl atsiradusių papildomų darbų poreikio suplanuotos papildomos sutaupytos ir veiklos rezervo lėšos. Iki 2020 m. pabaigos  užbaigtos visos gatvės, tačiau rodiklio pasiekimas bus deklaruotas po galutinio mokėjimo prašymo patvirtinimo. </t>
      </is>
    </oc>
    <nc r="R75" t="inlineStr">
      <is>
        <t>Savivaldybės prisidėjimas prie projekto,   įskaitant tinkamas, bet nepadengiančias projekto finansavimą, iš viso 21021,57 Eur</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R75">
    <dxf>
      <fill>
        <patternFill patternType="solid">
          <bgColor rgb="FFFFFF00"/>
        </patternFill>
      </fill>
    </dxf>
  </rfmt>
  <rfmt sheetId="1" sqref="R75" start="0" length="2147483647">
    <dxf>
      <font>
        <color auto="1"/>
      </font>
    </dxf>
  </rfmt>
  <rfmt sheetId="1" sqref="A76:R76">
    <dxf>
      <fill>
        <patternFill>
          <bgColor rgb="FFFFFF00"/>
        </patternFill>
      </fill>
    </dxf>
  </rfmt>
  <rcc rId="1058" sId="1" odxf="1" dxf="1">
    <oc r="C77" t="inlineStr">
      <is>
        <t>1-4-P-4</t>
      </is>
    </oc>
    <nc r="C77" t="inlineStr">
      <is>
        <t>1-2-P-1</t>
      </is>
    </nc>
    <ndxf>
      <font>
        <sz val="9"/>
        <color auto="1"/>
        <name val="Times New Roman"/>
        <scheme val="none"/>
      </font>
      <fill>
        <patternFill patternType="solid">
          <bgColor rgb="FFFFFF00"/>
        </patternFill>
      </fill>
    </ndxf>
  </rcc>
  <rcc rId="1059" sId="1" odxf="1" dxf="1">
    <oc r="D77" t="inlineStr">
      <is>
        <t>Įdiegtos saugų eismą gerinančios priemonės, vnt.</t>
      </is>
    </oc>
    <nc r="D77" t="inlineStr">
      <is>
        <t>Bendras rekonstruotų arba atnaujintų kelių ilgis, km</t>
      </is>
    </nc>
    <ndxf>
      <font>
        <sz val="9"/>
        <color auto="1"/>
        <name val="Times New Roman"/>
        <scheme val="none"/>
      </font>
      <fill>
        <patternFill patternType="solid">
          <bgColor rgb="FFFFFF00"/>
        </patternFill>
      </fill>
      <border outline="0">
        <left style="thin">
          <color indexed="64"/>
        </left>
        <right style="thin">
          <color indexed="64"/>
        </right>
        <top style="thin">
          <color indexed="64"/>
        </top>
        <bottom style="thin">
          <color indexed="64"/>
        </bottom>
      </border>
    </ndxf>
  </rcc>
  <rrc rId="1060" sId="1" ref="A78:XFD78" action="insertRow"/>
  <rcc rId="1061" sId="1" odxf="1" dxf="1">
    <nc r="C78" t="inlineStr">
      <is>
        <t>1-4-P-4</t>
      </is>
    </nc>
    <odxf>
      <border outline="0">
        <right/>
      </border>
    </odxf>
    <ndxf>
      <border outline="0">
        <right style="thin">
          <color indexed="64"/>
        </right>
      </border>
    </ndxf>
  </rcc>
  <rcc rId="1062" sId="1" odxf="1" dxf="1">
    <nc r="D78" t="inlineStr">
      <is>
        <t>Įdiegtos saugų eismą gerinančios priemonės, vnt.</t>
      </is>
    </nc>
    <odxf>
      <border outline="0">
        <left/>
        <right/>
        <top/>
        <bottom/>
      </border>
    </odxf>
    <ndxf>
      <border outline="0">
        <left style="thin">
          <color indexed="64"/>
        </left>
        <right style="thin">
          <color indexed="64"/>
        </right>
        <top style="thin">
          <color indexed="64"/>
        </top>
        <bottom style="thin">
          <color indexed="64"/>
        </bottom>
      </border>
    </ndxf>
  </rcc>
  <rcc rId="1063" sId="1" xfDxf="1" dxf="1">
    <oc r="E77">
      <v>1</v>
    </oc>
    <nc r="E77">
      <v>1.159</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1064" sId="1" xfDxf="1" dxf="1">
    <oc r="F77">
      <v>1</v>
    </oc>
    <nc r="F77">
      <v>1.159</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1065" sId="1" xfDxf="1" dxf="1">
    <oc r="G77">
      <v>1</v>
    </oc>
    <nc r="G77">
      <v>1.159</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1066" sId="1">
    <nc r="E78">
      <v>4</v>
    </nc>
  </rcc>
  <rcc rId="1067" sId="1">
    <nc r="F78">
      <v>4</v>
    </nc>
  </rcc>
  <rcc rId="1068" sId="1">
    <nc r="G78">
      <v>4</v>
    </nc>
  </rcc>
  <rfmt sheetId="1" sqref="E77:G78" start="0" length="2147483647">
    <dxf>
      <font>
        <color auto="1"/>
      </font>
    </dxf>
  </rfmt>
  <rfmt sheetId="1" sqref="E77:G78">
    <dxf>
      <fill>
        <patternFill patternType="solid">
          <bgColor rgb="FFFFFF00"/>
        </patternFill>
      </fill>
    </dxf>
  </rfmt>
  <rfmt sheetId="1" sqref="A77:A78">
    <dxf>
      <fill>
        <patternFill patternType="solid">
          <bgColor rgb="FFFFFF00"/>
        </patternFill>
      </fill>
    </dxf>
  </rfmt>
  <rcc rId="1069" sId="1" xfDxf="1" dxf="1">
    <oc r="R77" t="inlineStr">
      <is>
        <t>Projektas pradėtas 2018 m.                                                          Projektas baigtas įgyvendinti 2019 m.</t>
      </is>
    </oc>
    <nc r="R77" t="inlineStr">
      <is>
        <t>Savivaldybės prisidėjimas prie projekto,  įskaitant tinkamas, bet nepadengiančias projekto finansavimą, iš viso 61402,10  Eur</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R77" start="0" length="2147483647">
    <dxf>
      <font>
        <color auto="1"/>
      </font>
    </dxf>
  </rfmt>
  <rfmt sheetId="1" sqref="R77">
    <dxf>
      <fill>
        <patternFill patternType="solid">
          <bgColor rgb="FFFFFF00"/>
        </patternFill>
      </fill>
    </dxf>
  </rfmt>
  <rfmt sheetId="1" sqref="K77" start="0" length="0">
    <dxf>
      <font>
        <sz val="11"/>
        <color theme="1"/>
        <name val="Calibri"/>
        <scheme val="minor"/>
      </font>
      <alignment vertical="bottom" wrapText="0" readingOrder="0"/>
      <border outline="0">
        <right/>
        <top/>
        <bottom/>
      </border>
    </dxf>
  </rfmt>
  <rcc rId="1070" sId="1" xfDxf="1" dxf="1">
    <oc r="K77" t="inlineStr">
      <is>
        <t>06.2.1-TID-R-511-21-0006</t>
      </is>
    </oc>
    <nc r="K77" t="inlineStr">
      <is>
        <t>06.2.1-TID-R-511-21-0014 </t>
      </is>
    </nc>
    <ndxf>
      <font>
        <b/>
        <sz val="22"/>
        <color rgb="FF333333"/>
        <name val="Arial"/>
        <scheme val="none"/>
      </font>
      <alignment vertical="center" wrapText="1" readingOrder="0"/>
    </ndxf>
  </rcc>
  <rfmt sheetId="1" sqref="K77" start="0" length="2147483647">
    <dxf>
      <font>
        <sz val="9"/>
      </font>
    </dxf>
  </rfmt>
  <rfmt sheetId="1" sqref="K77" start="0" length="2147483647">
    <dxf>
      <font>
        <name val="Times New Roman"/>
        <scheme val="none"/>
      </font>
    </dxf>
  </rfmt>
  <rfmt sheetId="1" sqref="K77" start="0" length="2147483647">
    <dxf>
      <font>
        <b val="0"/>
      </font>
    </dxf>
  </rfmt>
  <rfmt sheetId="1" sqref="K77" start="0" length="2147483647">
    <dxf>
      <font>
        <color auto="1"/>
      </font>
    </dxf>
  </rfmt>
  <rfmt sheetId="1" sqref="H77:K77" start="0" length="2147483647">
    <dxf>
      <font>
        <color auto="1"/>
      </font>
    </dxf>
  </rfmt>
  <rfmt sheetId="1" sqref="H77:K77">
    <dxf>
      <fill>
        <patternFill patternType="solid">
          <bgColor rgb="FFFFFF00"/>
        </patternFill>
      </fill>
    </dxf>
  </rfmt>
  <rfmt sheetId="1" sqref="H78:K78">
    <dxf>
      <fill>
        <patternFill patternType="solid">
          <bgColor rgb="FFFFFF00"/>
        </patternFill>
      </fill>
    </dxf>
  </rfmt>
  <rcc rId="1071" sId="1" odxf="1" dxf="1">
    <oc r="P77">
      <v>35698</v>
    </oc>
    <nc r="P77">
      <v>258203.38</v>
    </nc>
    <ndxf>
      <font>
        <sz val="9"/>
        <color rgb="FFFF0000"/>
        <name val="Times New Roman"/>
        <scheme val="none"/>
      </font>
    </ndxf>
  </rcc>
  <rcc rId="1072" sId="1" odxf="1" dxf="1">
    <oc r="Q77">
      <v>33908.449999999997</v>
    </oc>
    <nc r="Q77">
      <v>45565.31</v>
    </nc>
    <ndxf>
      <font>
        <sz val="9"/>
        <color auto="1"/>
        <name val="Times New Roman"/>
        <scheme val="none"/>
      </font>
    </ndxf>
  </rcc>
  <rfmt sheetId="1" sqref="L77:R78" start="0" length="2147483647">
    <dxf>
      <font>
        <color auto="1"/>
      </font>
    </dxf>
  </rfmt>
  <rfmt sheetId="1" sqref="L77:R78">
    <dxf>
      <fill>
        <patternFill>
          <bgColor rgb="FFFFFF00"/>
        </patternFill>
      </fill>
    </dxf>
  </rfmt>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73" sId="1" ref="A82:XFD82" action="insertRow"/>
  <rcc rId="1074" sId="1">
    <nc r="A82" t="inlineStr">
      <is>
        <t>1.2.22v</t>
      </is>
    </nc>
  </rcc>
  <rcc rId="1075" sId="1" odxf="1" dxf="1">
    <nc r="B82" t="inlineStr">
      <is>
        <t>Veiksmas: Raseinių miesto Turgaus g. rekonstravimas II etapas</t>
      </is>
    </nc>
    <odxf>
      <fill>
        <patternFill patternType="none">
          <bgColor indexed="65"/>
        </patternFill>
      </fill>
    </odxf>
    <ndxf>
      <fill>
        <patternFill patternType="solid">
          <bgColor rgb="FFFFFF00"/>
        </patternFill>
      </fill>
    </ndxf>
  </rcc>
  <rfmt sheetId="1" sqref="C82" start="0" length="0">
    <dxf>
      <font>
        <sz val="9"/>
        <color rgb="FFFF0000"/>
        <name val="Times New Roman"/>
        <scheme val="none"/>
      </font>
    </dxf>
  </rfmt>
  <rfmt sheetId="1" sqref="D82" start="0" length="0">
    <dxf>
      <font>
        <sz val="9"/>
        <color rgb="FFFF0000"/>
        <name val="Times New Roman"/>
        <scheme val="none"/>
      </font>
    </dxf>
  </rfmt>
  <rfmt sheetId="1" sqref="E82" start="0" length="0">
    <dxf>
      <font>
        <sz val="9"/>
        <color rgb="FFFF0000"/>
        <name val="Times New Roman"/>
        <scheme val="none"/>
      </font>
    </dxf>
  </rfmt>
  <rfmt sheetId="1" sqref="F82" start="0" length="0">
    <dxf>
      <font>
        <sz val="9"/>
        <color rgb="FFFF0000"/>
        <name val="Times New Roman"/>
        <scheme val="none"/>
      </font>
    </dxf>
  </rfmt>
  <rfmt sheetId="1" sqref="G82" start="0" length="0">
    <dxf>
      <font>
        <sz val="9"/>
        <color rgb="FFFF0000"/>
        <name val="Times New Roman"/>
        <scheme val="none"/>
      </font>
    </dxf>
  </rfmt>
  <rcc rId="1076" sId="1">
    <nc r="H82">
      <v>2020</v>
    </nc>
  </rcc>
  <rfmt sheetId="1" sqref="J82" start="0" length="0">
    <dxf>
      <font>
        <sz val="9"/>
        <color rgb="FFFF0000"/>
        <name val="Times New Roman"/>
        <scheme val="none"/>
      </font>
    </dxf>
  </rfmt>
  <rcc rId="1077" sId="1" odxf="1" dxf="1">
    <nc r="K82" t="inlineStr">
      <is>
        <t>06.2.1-TID-R-511-21-0027</t>
      </is>
    </nc>
    <odxf>
      <fill>
        <patternFill patternType="none">
          <bgColor indexed="65"/>
        </patternFill>
      </fill>
    </odxf>
    <ndxf>
      <fill>
        <patternFill patternType="solid">
          <bgColor rgb="FFFFFF00"/>
        </patternFill>
      </fill>
    </ndxf>
  </rcc>
  <rcc rId="1078" sId="1">
    <nc r="L82">
      <f>SUM(M82:N82)</f>
    </nc>
  </rcc>
  <rcc rId="1079" sId="1">
    <nc r="M82">
      <v>260630.59</v>
    </nc>
  </rcc>
  <rcc rId="1080" sId="1">
    <nc r="N82">
      <v>89369.41</v>
    </nc>
  </rcc>
  <rcc rId="1081" sId="1" odxf="1" dxf="1">
    <nc r="O82">
      <f>SUM(P82:Q82)</f>
    </nc>
    <odxf>
      <font>
        <sz val="9"/>
        <color auto="1"/>
        <name val="Times New Roman"/>
        <scheme val="none"/>
      </font>
    </odxf>
    <ndxf>
      <font>
        <sz val="9"/>
        <color rgb="FFFF0000"/>
        <name val="Times New Roman"/>
        <scheme val="none"/>
      </font>
    </ndxf>
  </rcc>
  <rfmt sheetId="1" sqref="P82" start="0" length="0">
    <dxf>
      <font>
        <sz val="9"/>
        <color rgb="FFFF0000"/>
        <name val="Times New Roman"/>
        <scheme val="none"/>
      </font>
    </dxf>
  </rfmt>
  <rfmt sheetId="1" sqref="Q82" start="0" length="0">
    <dxf>
      <font>
        <sz val="9"/>
        <color rgb="FFFF0000"/>
        <name val="Times New Roman"/>
        <scheme val="none"/>
      </font>
    </dxf>
  </rfmt>
  <rfmt sheetId="1" sqref="R82" start="0" length="0">
    <dxf>
      <font>
        <sz val="9"/>
        <color rgb="FFFF0000"/>
        <name val="Times New Roman"/>
        <scheme val="none"/>
      </font>
    </dxf>
  </rfmt>
  <rcc rId="1082" sId="1">
    <oc r="A83" t="inlineStr">
      <is>
        <t>1.2.22v</t>
      </is>
    </oc>
    <nc r="A83"/>
  </rcc>
  <rcc rId="1083" sId="1">
    <oc r="B83" t="inlineStr">
      <is>
        <t>Veiksmas: Raseinių miesto Turgaus g. rekonstravimas II etapas</t>
      </is>
    </oc>
    <nc r="B83"/>
  </rcc>
  <rcc rId="1084" sId="1">
    <oc r="H83">
      <v>2020</v>
    </oc>
    <nc r="H83"/>
  </rcc>
  <rcc rId="1085" sId="1">
    <oc r="I83">
      <v>2020</v>
    </oc>
    <nc r="I83"/>
  </rcc>
  <rcc rId="1086" sId="1">
    <oc r="J83" t="inlineStr">
      <is>
        <t>Baigtas įgyvendinti</t>
      </is>
    </oc>
    <nc r="J83"/>
  </rcc>
  <rcc rId="1087" sId="1">
    <oc r="K83" t="inlineStr">
      <is>
        <t>06.2.1-TID-R-511-21-0027</t>
      </is>
    </oc>
    <nc r="K83"/>
  </rcc>
  <rcc rId="1088" sId="1">
    <oc r="L83">
      <f>SUM(M83:N83)</f>
    </oc>
    <nc r="L83"/>
  </rcc>
  <rcc rId="1089" sId="1">
    <oc r="M83">
      <v>260630.59</v>
    </oc>
    <nc r="M83"/>
  </rcc>
  <rcc rId="1090" sId="1">
    <oc r="N83">
      <v>89369.41</v>
    </oc>
    <nc r="N83"/>
  </rcc>
  <rcc rId="1091" sId="1">
    <oc r="O83">
      <f>SUM(P83:Q83)</f>
    </oc>
    <nc r="O83"/>
  </rcc>
  <rcc rId="1092" sId="1">
    <oc r="P83">
      <v>1377987.43</v>
    </oc>
    <nc r="P83"/>
  </rcc>
  <rcc rId="1093" sId="1">
    <oc r="Q83">
      <v>277537.63</v>
    </oc>
    <nc r="Q83"/>
  </rcc>
  <rcc rId="1094" sId="1">
    <oc r="R83" t="inlineStr">
      <is>
        <t>2016 m. gruodžio mėn. pasirašyta projekto finansavimo sutartis, 2017 m. nupirkti valymo įrenginiai. 2018 m. įgyvnendinta visuomenės informavimo kampanija. Projektas baigtas 2019 m.</t>
      </is>
    </oc>
    <nc r="R83"/>
  </rcc>
  <rcc rId="1095" sId="1" odxf="1" dxf="1">
    <nc r="C82" t="inlineStr">
      <is>
        <t>1-2-P-1</t>
      </is>
    </nc>
    <ndxf>
      <font>
        <sz val="9"/>
        <color auto="1"/>
        <name val="Times New Roman"/>
        <scheme val="none"/>
      </font>
      <fill>
        <patternFill patternType="solid">
          <bgColor rgb="FFFFFF00"/>
        </patternFill>
      </fill>
      <border outline="0">
        <right style="thin">
          <color indexed="64"/>
        </right>
      </border>
    </ndxf>
  </rcc>
  <rcc rId="1096" sId="1" odxf="1" dxf="1">
    <nc r="D82" t="inlineStr">
      <is>
        <t>Bendras rekonstruotų arba atnaujintų kelių ilgis, km</t>
      </is>
    </nc>
    <ndxf>
      <font>
        <sz val="9"/>
        <color auto="1"/>
        <name val="Times New Roman"/>
        <scheme val="none"/>
      </font>
      <fill>
        <patternFill patternType="solid">
          <bgColor rgb="FFFFFF00"/>
        </patternFill>
      </fill>
      <border outline="0">
        <left style="thin">
          <color indexed="64"/>
        </left>
        <right style="thin">
          <color indexed="64"/>
        </right>
        <top style="thin">
          <color indexed="64"/>
        </top>
        <bottom style="thin">
          <color indexed="64"/>
        </bottom>
      </border>
    </ndxf>
  </rcc>
  <rcc rId="1097" sId="1" odxf="1" dxf="1">
    <oc r="C83" t="inlineStr">
      <is>
        <t>1-4-P-5</t>
      </is>
    </oc>
    <nc r="C83" t="inlineStr">
      <is>
        <t>1-4-P-4</t>
      </is>
    </nc>
    <ndxf>
      <font>
        <sz val="9"/>
        <color auto="1"/>
        <name val="Times New Roman"/>
        <scheme val="none"/>
      </font>
      <fill>
        <patternFill patternType="solid">
          <bgColor rgb="FFFFFF00"/>
        </patternFill>
      </fill>
      <border outline="0">
        <right style="thin">
          <color indexed="64"/>
        </right>
      </border>
    </ndxf>
  </rcc>
  <rcc rId="1098" sId="1" odxf="1" dxf="1">
    <oc r="D83" t="inlineStr">
      <is>
        <t>Įsigyti gatvių valymo įrenginiai, vnt.</t>
      </is>
    </oc>
    <nc r="D83" t="inlineStr">
      <is>
        <t>Įdiegtos saugų eismą gerinančios priemonės, vnt.</t>
      </is>
    </nc>
    <ndxf>
      <font>
        <sz val="9"/>
        <color auto="1"/>
        <name val="Times New Roman"/>
        <scheme val="none"/>
      </font>
      <fill>
        <patternFill patternType="solid">
          <bgColor rgb="FFFFFF00"/>
        </patternFill>
      </fill>
      <border outline="0">
        <left style="thin">
          <color indexed="64"/>
        </left>
        <right style="thin">
          <color indexed="64"/>
        </right>
        <top style="thin">
          <color indexed="64"/>
        </top>
        <bottom style="thin">
          <color indexed="64"/>
        </bottom>
      </border>
    </ndxf>
  </rcc>
  <rcc rId="1099" sId="1" xfDxf="1" dxf="1">
    <nc r="R82" t="inlineStr">
      <is>
        <t xml:space="preserve">Gatvės rekonstrukcijos darbai atlikti. Projekto įgyvendinimo pabaiga dėl Covid pandemijos nukelta į 2021-03-31. </t>
      </is>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R82" start="0" length="2147483647">
    <dxf>
      <font>
        <color auto="1"/>
      </font>
    </dxf>
  </rfmt>
  <rfmt sheetId="1" sqref="R82">
    <dxf>
      <fill>
        <patternFill patternType="solid">
          <bgColor rgb="FFFFFF00"/>
        </patternFill>
      </fill>
    </dxf>
  </rfmt>
  <rcc rId="1100" sId="1">
    <nc r="E82">
      <v>0.38</v>
    </nc>
  </rcc>
  <rcc rId="1101" sId="1">
    <nc r="F82">
      <v>0.38</v>
    </nc>
  </rcc>
  <rcc rId="1102" sId="1">
    <nc r="G82">
      <v>0</v>
    </nc>
  </rcc>
  <rcc rId="1103" sId="1">
    <oc r="E83">
      <v>9</v>
    </oc>
    <nc r="E83">
      <v>3</v>
    </nc>
  </rcc>
  <rcc rId="1104" sId="1">
    <oc r="F83">
      <v>9</v>
    </oc>
    <nc r="F83">
      <v>3</v>
    </nc>
  </rcc>
  <rcc rId="1105" sId="1">
    <oc r="G83">
      <v>9</v>
    </oc>
    <nc r="G83">
      <v>0</v>
    </nc>
  </rcc>
  <rfmt sheetId="1" sqref="E82:G83" start="0" length="2147483647">
    <dxf>
      <font>
        <color auto="1"/>
      </font>
    </dxf>
  </rfmt>
  <rfmt sheetId="1" sqref="E82:G83">
    <dxf>
      <fill>
        <patternFill patternType="solid">
          <bgColor rgb="FFFFFF00"/>
        </patternFill>
      </fill>
    </dxf>
  </rfmt>
  <rfmt sheetId="1" sqref="A82:A83">
    <dxf>
      <fill>
        <patternFill patternType="solid">
          <bgColor rgb="FFFFFF00"/>
        </patternFill>
      </fill>
    </dxf>
  </rfmt>
  <rcc rId="1106" sId="1">
    <nc r="I82">
      <v>2021</v>
    </nc>
  </rcc>
  <rcc rId="1107" sId="1">
    <nc r="J82" t="inlineStr">
      <is>
        <t>Įgyvendinamas projektas</t>
      </is>
    </nc>
  </rcc>
  <rfmt sheetId="1" sqref="J82" start="0" length="2147483647">
    <dxf>
      <font>
        <color auto="1"/>
      </font>
    </dxf>
  </rfmt>
  <rfmt sheetId="1" sqref="J82">
    <dxf>
      <fill>
        <patternFill patternType="solid">
          <bgColor rgb="FFFFFF00"/>
        </patternFill>
      </fill>
    </dxf>
  </rfmt>
  <rfmt sheetId="1" sqref="H82:K83">
    <dxf>
      <fill>
        <patternFill>
          <bgColor rgb="FFFFFF00"/>
        </patternFill>
      </fill>
    </dxf>
  </rfmt>
  <rcc rId="1108" sId="1" xfDxf="1" dxf="1">
    <nc r="Q82">
      <v>66956.45</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1109" sId="1" xfDxf="1" dxf="1">
    <nc r="P82">
      <v>260630.57</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L82:R83" start="0" length="2147483647">
    <dxf>
      <font>
        <color auto="1"/>
      </font>
    </dxf>
  </rfmt>
  <rfmt sheetId="1" sqref="L82:R83">
    <dxf>
      <fill>
        <patternFill>
          <bgColor rgb="FFFFFF00"/>
        </patternFill>
      </fill>
    </dxf>
  </rfmt>
  <rfmt sheetId="1" sqref="D68:E68" start="0" length="0">
    <dxf>
      <border>
        <top style="thin">
          <color indexed="64"/>
        </top>
      </border>
    </dxf>
  </rfmt>
  <rcc rId="1110" sId="1">
    <oc r="F4" t="inlineStr">
      <is>
        <t>Kauno regiono integruota teritorijų vystymo programa</t>
      </is>
    </oc>
    <nc r="F4" t="inlineStr">
      <is>
        <t>Kauno regiono integruota teritorijų vystymo programa (Raseinių miesto integruotos teritorijų vystymo programos veiksmai)</t>
      </is>
    </nc>
  </rcc>
  <rrc rId="1111" sId="1" ref="A53:XFD53" action="deleteRow">
    <undo index="0" exp="area" dr="Q53:Q83" r="Q46" sId="1"/>
    <undo index="0" exp="area" dr="P53:P83" r="P46" sId="1"/>
    <undo index="0" exp="area" dr="N53:N83" r="N46" sId="1"/>
    <undo index="0" exp="area" dr="M53:M83" r="M46" sId="1"/>
    <rfmt sheetId="1" xfDxf="1" sqref="A53:XFD53" start="0" length="0"/>
    <rcc rId="0" sId="1" dxf="1">
      <nc r="A53" t="inlineStr">
        <is>
          <t>1.2.1v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53" t="inlineStr">
        <is>
          <t>Veiksmas:  Jonavos miesto darnaus judumo plano parengimas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53" t="inlineStr">
        <is>
          <t>1-2-P-2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3" t="inlineStr">
        <is>
          <t>Parengti darnaus judumo mieste planai, vnt.</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53">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3">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3">
        <v>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53">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53">
        <v>2017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53"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53" t="inlineStr">
        <is>
          <t>04.5.1-TID-V-513-01-0003</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53">
        <f>SUM(M53:N53)</f>
      </nc>
      <ndxf>
        <font>
          <sz val="9"/>
          <color auto="1"/>
          <name val="Times New Roman"/>
          <scheme val="none"/>
        </font>
        <numFmt numFmtId="2" formatCode="0.00"/>
        <alignment vertical="center" wrapText="1" readingOrder="0"/>
        <border outline="0">
          <left style="thin">
            <color indexed="64"/>
          </left>
          <right style="thin">
            <color indexed="64"/>
          </right>
          <top style="thin">
            <color indexed="64"/>
          </top>
          <bottom style="thin">
            <color indexed="64"/>
          </bottom>
        </border>
      </ndxf>
    </rcc>
    <rcc rId="0" sId="1" dxf="1">
      <nc r="M53">
        <v>14913.25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53">
        <v>2631.75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53">
        <f>SUM(P53:Q53)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53">
        <v>14913.25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53">
        <v>2631.75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53" t="inlineStr">
        <is>
          <t xml:space="preserve">Projektas baigtas.
Parengtas  Jonavos miesto darnaus judumo planas.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1112" sId="1" ref="A53:XFD53" action="deleteRow">
    <undo index="0" exp="area" dr="Q53:Q82" r="Q46" sId="1"/>
    <undo index="0" exp="area" dr="P53:P82" r="P46" sId="1"/>
    <undo index="0" exp="area" dr="N53:N82" r="N46" sId="1"/>
    <undo index="0" exp="area" dr="M53:M82" r="M46" sId="1"/>
    <rfmt sheetId="1" xfDxf="1" sqref="A53:XFD53" start="0" length="0"/>
    <rcc rId="0" sId="1" dxf="1">
      <nc r="A53" t="inlineStr">
        <is>
          <t>1.2.2v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53" t="inlineStr">
        <is>
          <t xml:space="preserve">Veiksmas: Darnaus judumo priemonių diegimas Jonavos mieste </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53" t="inlineStr">
        <is>
          <t>1-2-P-3</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3" t="inlineStr">
        <is>
          <t>Įgyvendintos darnaus judumo priemonės, skaičius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53">
        <v>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3">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3">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53">
        <v>2019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53">
        <v>2022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53" t="inlineStr">
        <is>
          <t>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53" t="inlineStr">
        <is>
          <t>04.5.1-TID-R-514-21-0003</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53">
        <f>SUM(M53:N53)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53">
        <v>955844.75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53">
        <v>168678.49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53">
        <f>SUM(P53:Q53)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53">
        <v>493730.13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53">
        <v>43504.55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53" t="inlineStr">
        <is>
          <t>Projektas įgyvendinamas. Projekto metu bus įdiegtos 2 intelektinės transporto sistemos ir 5 darnaus judumo priemonės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1113" sId="1" ref="A53:XFD53" action="deleteRow">
    <undo index="0" exp="area" dr="Q53:Q81" r="Q46" sId="1"/>
    <undo index="0" exp="area" dr="P53:P81" r="P46" sId="1"/>
    <undo index="0" exp="area" dr="N53:N81" r="N46" sId="1"/>
    <undo index="0" exp="area" dr="M53:M81" r="M46" sId="1"/>
    <rfmt sheetId="1" xfDxf="1" sqref="A53:XFD53" start="0" length="0"/>
    <rcc rId="0" sId="1" dxf="1">
      <nc r="A53" t="inlineStr">
        <is>
          <t>1.2.3v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53" t="inlineStr">
        <is>
          <t>Veiksmas: Garliavos miesto K. Aglinsko g. rekonstrukcija</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53" t="inlineStr">
        <is>
          <t>1-2-P-1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3" t="inlineStr">
        <is>
          <t>Bendras rekonstruotų arba atnaujintų kelių ilgis, km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53">
        <v>0.64800000000000002</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3">
        <v>0.64800000000000002</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3">
        <v>0.65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53">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53">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53"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53" t="inlineStr">
        <is>
          <t>06.2.1-TID-R-511-21-0002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L53">
        <f>SUM(M53:N53)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53">
        <v>482813.61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53">
        <v>85202.4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53">
        <f>SUM(P53:Q53)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53">
        <v>482813.61</v>
      </nc>
      <ndxf>
        <font>
          <sz val="9"/>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c r="Q53">
        <v>85202.4</v>
      </nc>
      <ndxf>
        <font>
          <sz val="9"/>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c r="R53" t="inlineStr">
        <is>
          <t>Baigta sutartis</t>
        </is>
      </nc>
      <ndxf>
        <font>
          <sz val="9"/>
          <color auto="1"/>
          <name val="Times New Roman"/>
          <scheme val="none"/>
        </font>
        <fill>
          <patternFill patternType="solid">
            <bgColor theme="0"/>
          </patternFill>
        </fill>
        <alignment vertical="center" wrapText="1" readingOrder="0"/>
        <border outline="0">
          <right style="thin">
            <color indexed="64"/>
          </right>
          <top style="thin">
            <color indexed="64"/>
          </top>
          <bottom style="thin">
            <color indexed="64"/>
          </bottom>
        </border>
      </ndxf>
    </rcc>
  </rrc>
  <rrc rId="1114" sId="1" ref="A53:XFD53" action="deleteRow">
    <undo index="0" exp="area" dr="Q53:Q80" r="Q46" sId="1"/>
    <undo index="0" exp="area" dr="P53:P80" r="P46" sId="1"/>
    <undo index="0" exp="area" dr="N53:N80" r="N46" sId="1"/>
    <undo index="0" exp="area" dr="M53:M80" r="M46" sId="1"/>
    <rfmt sheetId="1" xfDxf="1" sqref="A53:XFD53" start="0" length="0"/>
    <rcc rId="0" sId="1" dxf="1">
      <nc r="A53" t="inlineStr">
        <is>
          <t>1.2.4v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53" t="inlineStr">
        <is>
          <t>Veiksmas:  Garliavos miesto gatvių rekonstrukcija</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53" t="inlineStr">
        <is>
          <t>1-2-P-1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3" t="inlineStr">
        <is>
          <t>Bendras rekonstruotų arba atnaujintų kelių ilgis, km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53">
        <v>2.089</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3">
        <v>2.089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3">
        <v>2.08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53">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53">
        <v>2019</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53"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53" t="inlineStr">
        <is>
          <t>06.2.1-TID-R-511-21-0012</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L53">
        <f>SUM(M53:N53)</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53">
        <v>394306.33</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53">
        <v>69583.47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53">
        <f>SUM(P53:Q53)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53">
        <v>337289.44</v>
      </nc>
      <ndxf>
        <font>
          <sz val="9"/>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c r="Q53">
        <v>126600.36</v>
      </nc>
      <ndxf>
        <font>
          <sz val="9"/>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c r="R53" t="inlineStr">
        <is>
          <t>Baigta sutartis</t>
        </is>
      </nc>
      <ndxf>
        <font>
          <sz val="9"/>
          <color auto="1"/>
          <name val="Times New Roman"/>
          <scheme val="none"/>
        </font>
        <fill>
          <patternFill patternType="solid">
            <bgColor theme="0"/>
          </patternFill>
        </fill>
        <alignment vertical="center" wrapText="1" readingOrder="0"/>
        <border outline="0">
          <left style="thin">
            <color indexed="64"/>
          </left>
          <right style="thin">
            <color indexed="64"/>
          </right>
          <top style="thin">
            <color indexed="64"/>
          </top>
          <bottom style="thin">
            <color indexed="64"/>
          </bottom>
        </border>
      </ndxf>
    </rcc>
  </rrc>
  <rrc rId="1115" sId="1" ref="A53:XFD53" action="deleteRow">
    <undo index="0" exp="area" dr="Q53:Q79" r="Q46" sId="1"/>
    <undo index="0" exp="area" dr="P53:P79" r="P46" sId="1"/>
    <undo index="0" exp="area" dr="N53:N79" r="N46" sId="1"/>
    <undo index="0" exp="area" dr="M53:M79" r="M46" sId="1"/>
    <rfmt sheetId="1" xfDxf="1" sqref="A53:XFD53" start="0" length="0"/>
    <rcc rId="0" sId="1" dxf="1">
      <nc r="A53" t="inlineStr">
        <is>
          <t>1.2.5v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53" t="inlineStr">
        <is>
          <t>Veiksmas: Jonavos miesto Vasario 16-osios, A. Kulviečio, Chemikų gatvių rekonstrukcija, įrengiant modernias eismo saugos priemones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53" t="inlineStr">
        <is>
          <t>1-2-P-5</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3" t="inlineStr">
        <is>
          <t xml:space="preserve">Įdiegtos saugų eismą gerinančios ir aplinkosaugos priemonės, vnt.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53">
        <v>17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3">
        <v>17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3">
        <v>17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53">
        <v>2017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53">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53"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53" t="inlineStr">
        <is>
          <t>06.2.1-TID-R-511-21-0001</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53">
        <f>SUM(M53:N53)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53">
        <v>1100202.22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53">
        <v>330506.06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53">
        <f>SUM(P53:Q53)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53">
        <v>1100202.22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53">
        <v>330506.06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53" t="inlineStr">
        <is>
          <t xml:space="preserve">Projektas baigtas.  
Projekto metu rekonstruotos Jonavos miesto Vasario 16-osios, A. Kulviečio ir Chemikų gatvės, kurių bendras ilgis – 2,9 km. Gatvėse įrengta 17 vnt. eismo saugą šiose gatvėse gerinančių priemonių: saugumo salelės, greičio mažinimo kalneliai, pėsčiųjų perėjos su kryptinių pėsčiųjų perėjų apšvietimu, dangos ženklinimas su įspėjamuoju paviršiumi žmonėms su negalia, kelio ženklai, pėsčiųjų/dviračių takai.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1116" sId="1" ref="A53:XFD53" action="deleteRow">
    <undo index="0" exp="area" dr="Q53:Q78" r="Q46" sId="1"/>
    <undo index="0" exp="area" dr="P53:P78" r="P46" sId="1"/>
    <undo index="0" exp="area" dr="N53:N78" r="N46" sId="1"/>
    <undo index="0" exp="area" dr="M53:M78" r="M46" sId="1"/>
    <rfmt sheetId="1" xfDxf="1" sqref="A53:XFD53" start="0" length="0"/>
    <rcc rId="0" sId="1" dxf="1">
      <nc r="A53" t="inlineStr">
        <is>
          <t>1.2.6v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53" t="inlineStr">
        <is>
          <t>Veiksmas:  Dviračių takų tinklo Jonavos mieste plėtra: nuo Šaltinio g. iki Žeimių g. ties Jonavos J. Ralio gimnazija Žeimių g. 20 iki Žeimių g. 28</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53" t="inlineStr">
        <is>
          <t>1-2-P-4</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3" t="inlineStr">
        <is>
          <t>Įrengtų naujų pėsčiųjų takų ir (ar) trasų ilgis, km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53">
        <v>0.2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3">
        <v>0.2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3">
        <v>0.2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53">
        <v>2016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53">
        <v>2018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53"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53" t="inlineStr">
        <is>
          <t>04.5.1-TID-R-516-01-0006</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53">
        <f>SUM(M53:N53)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53">
        <v>162090.14000000001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53">
        <v>27143.01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53">
        <f>SUM(P53:Q53)</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53">
        <v>145117.39000000001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53">
        <v>33420.800000000003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53" t="inlineStr">
        <is>
          <t xml:space="preserve">Projektas baigtas.                                                          Projekto metu nutiestas naujas pėsčiųjų/dviračių takas apie 0,23 km nuo Šaltinio g. iki Žeimių g. ir rekonstruotas takas ties Jonavos J.Ralio gimnazija (nuo Žeimių g. 20 iki Žeimių g. 28) į dviračių/pėsčiųjų taką apie 0,48 km.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1117" sId="1" ref="A54:XFD54" action="deleteRow">
    <rfmt sheetId="1" xfDxf="1" sqref="A54:XFD54" start="0" length="0"/>
    <rcc rId="0" sId="1" dxf="1">
      <nc r="A54" t="inlineStr">
        <is>
          <t>1.2.7v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54" t="inlineStr">
        <is>
          <t>Veiksmas: Pėsčiųjų ir dviračių tako įrengimas aplink Girelės II tvenkinį Kaišiadorių mieste</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54" t="inlineStr">
        <is>
          <t>1-2-P-6</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4" t="inlineStr">
        <is>
          <t>Rekonstruotų dviračių ir / ar pėsčiųjų takų ir / ar trasų ilgis, km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54">
        <v>1.1100000000000001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4">
        <v>1.1200000000000001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4">
        <v>1.1200000000000001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54">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54">
        <v>2018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54"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54" t="inlineStr">
        <is>
          <t>04.5.1-TID-R-516-21-0003</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54">
        <f>SUM(M54:N54)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54">
        <v>102349.29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54">
        <v>18061.64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54">
        <f>SUM(P54:Q54)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54">
        <v>102349.29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54">
        <v>18061.64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54" t="inlineStr">
        <is>
          <t>Projektas baigtas įgyvendinti. Baigimo data 2018 m. gruodžio 31 d. Rodiklis - Rekonstruotų dviračių ir / ar  pėsčiųjų takų ir/ar trasų ilgis, km. (siektina reikšmė 1.11) pasiekta reikšmė 1,12 km.</t>
        </is>
      </nc>
      <ndxf>
        <font>
          <sz val="9"/>
          <color theme="1"/>
          <name val="Times New Roman"/>
          <scheme val="none"/>
        </font>
        <alignment horizontal="left" vertical="center" wrapText="1" readingOrder="0"/>
        <border outline="0">
          <left style="thin">
            <color indexed="64"/>
          </left>
          <right style="thin">
            <color indexed="64"/>
          </right>
          <top style="thin">
            <color indexed="64"/>
          </top>
          <bottom style="thin">
            <color indexed="64"/>
          </bottom>
        </border>
      </ndxf>
    </rcc>
  </rrc>
  <rrc rId="1118" sId="1" ref="A54:XFD54" action="deleteRow">
    <rfmt sheetId="1" xfDxf="1" sqref="A54:XFD54" start="0" length="0"/>
    <rcc rId="0" sId="1" dxf="1">
      <nc r="A54" t="inlineStr">
        <is>
          <t>1.2.8v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54" t="inlineStr">
        <is>
          <t>Veiksmas: Kaišiadorių miesto V. Kudirkos ir Maironio gatvių rekonstravimas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54" t="inlineStr">
        <is>
          <t>1-2-P-1</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4" t="inlineStr">
        <is>
          <t>Bendras rekonstruotų arba atnaujintų kelių ilgis, km</t>
        </is>
      </nc>
      <ndxf>
        <font>
          <sz val="9"/>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c rId="0" sId="1" dxf="1">
      <nc r="E54">
        <v>1.29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4">
        <v>1.19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4">
        <v>1.19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54">
        <v>2016</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54">
        <v>2020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54"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54" t="inlineStr">
        <is>
          <t>06.2.1-TID-R-511-21-0015</t>
        </is>
      </nc>
      <ndxf>
        <font>
          <sz val="9"/>
          <color rgb="FF333333"/>
          <name val="Times New Roman"/>
          <scheme val="none"/>
        </font>
        <alignment horizontal="center" vertical="center" wrapText="1" readingOrder="0"/>
      </ndxf>
    </rcc>
    <rcc rId="0" sId="1" dxf="1">
      <nc r="L54">
        <f>M54+N54</f>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54">
        <v>751240.58</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54">
        <v>266041.57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54">
        <f>SUM(P54:Q54)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54">
        <v>751240.58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54">
        <v>266041.57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54" t="inlineStr">
        <is>
          <t>Projektas baigtas įgyvendinti. Baigimo data 2020 m. kovo 6 d.  Siektinas rodiklis  - bendras rekonstruotų arba atnaujintų kelių ilgis 1,29 km. Pasiekta reikšmė 1,19 km.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1119" sId="1" ref="A54:XFD54" action="deleteRow">
    <rfmt sheetId="1" xfDxf="1" sqref="A54:XFD54" start="0" length="0">
      <dxf>
        <alignment vertical="center" readingOrder="0"/>
      </dxf>
    </rfmt>
    <rcc rId="0" sId="1" dxf="1">
      <nc r="A54" t="inlineStr">
        <is>
          <t>1.2.9v</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B54" t="inlineStr">
        <is>
          <t>Veiksmas:  Kėdainių miesto A. Kanapinsko, P. Lukšio, Mindaugo, Pavasario ir Žemaitės gatvių rekonstrukcija</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C54" t="inlineStr">
        <is>
          <t>1-2-P-5</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D54" t="inlineStr">
        <is>
          <t>Lietaus nuotėkio plotas, iš kurio surenkamam paviršiniam (lietaus) vandeniui tvarkyti, įrengta ir (ar) rekonstruota infrastruktūra, ha</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E54" t="inlineStr">
        <is>
          <t>549,34</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F54">
        <v>0</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G54">
        <v>0</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H54">
        <v>2016</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I54">
        <v>2020</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J54" t="inlineStr">
        <is>
          <t>įgyvendinamas projektas</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K54" t="inlineStr">
        <is>
          <t>05.1.1-APVA-R-007-21-003</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L54">
        <f>M54+N54</f>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M54">
        <v>1595638.54</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N54">
        <v>275522.74</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O54">
        <v>3859160.38</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P54">
        <v>3126326.12</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Q54">
        <v>732834.26</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R54" t="inlineStr">
        <is>
          <t xml:space="preserve">Projekto finansavimo administravimo sutartis pasirašyta 2017 m., projektas įgyvendinamas, planuojamas baigti 2023 m. pasirašius 2020-09-02 susitarimą Nr.3 prie Finansavimo sutarties.                                                       Papildomai įvertintos projektui numatytos papildomos ES lėšos, taip pat projekto įgyvenimui būtinos, tačiau netinkamos finansuoti projekto išlaidos, kurios dengiamos privačiomis lėšomis. </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rc>
  <rrc rId="1120" sId="1" ref="A54:XFD54" action="deleteRow">
    <rfmt sheetId="1" xfDxf="1" sqref="A54:XFD54" start="0" length="0">
      <dxf>
        <alignment vertical="center" readingOrder="0"/>
      </dxf>
    </rfmt>
    <rcc rId="0" sId="1" dxf="1">
      <nc r="A54" t="inlineStr">
        <is>
          <t>1.2.10v</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B54" t="inlineStr">
        <is>
          <t>Veiksmas: Darnaus judumo priemonių diegimas Kėdainių miesto Kauno gatvėje</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C54" t="inlineStr">
        <is>
          <t>1-2-P-6</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D54" t="inlineStr">
        <is>
          <t>Sukurti / pagerinti atskiro komunalinių atliekų surinkimo pajėgumai, t</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E54">
        <v>14851.98</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F54">
        <v>0</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G54">
        <v>0</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H54">
        <v>2018</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I54">
        <v>2021</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J54" t="inlineStr">
        <is>
          <t>Įgyvendinamas projektas</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K54" t="inlineStr">
        <is>
          <t>05.2.1-APVA-R-008-21-0002</t>
        </is>
      </nc>
      <ndxf>
        <font>
          <sz val="9"/>
          <color rgb="FFFF0000"/>
          <name val="Times New Roman"/>
          <scheme val="none"/>
        </font>
        <alignment wrapText="1" readingOrder="0"/>
        <border outline="0">
          <right style="thin">
            <color indexed="64"/>
          </right>
          <top style="thin">
            <color indexed="64"/>
          </top>
          <bottom style="thin">
            <color indexed="64"/>
          </bottom>
        </border>
      </ndxf>
    </rcc>
    <rcc rId="0" sId="1" dxf="1">
      <nc r="L54">
        <f>SUM(M54:N54)</f>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M54">
        <v>154102.45000000001</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N54">
        <v>27194.560000000001</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O54">
        <f>SUM(P54:Q54)</f>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P54">
        <v>4324004.53</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Q54">
        <v>763059.62</v>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R54" t="inlineStr">
        <is>
          <t>Projektas pradėtas įgyvendinti  2017 m. 2019 m. įrengtos planuotos 567 aikštelės. Gautas papildomas finansavimas, kurį panaudojus bus įrengtos papildomos aikštelės. Planuotas rūšiavimo rodiklis - 13.426,06t/metus padidės iki 14.851,98 t/metus ir bus pasiektas 2022 m. įgyvendinus projektą pilna apimtimi.</t>
        </is>
      </nc>
      <ndxf>
        <font>
          <sz val="9"/>
          <color rgb="FFFF0000"/>
          <name val="Times New Roman"/>
          <scheme val="none"/>
        </font>
        <alignment wrapText="1" readingOrder="0"/>
        <border outline="0">
          <left style="thin">
            <color indexed="64"/>
          </left>
          <right style="thin">
            <color indexed="64"/>
          </right>
          <top style="thin">
            <color indexed="64"/>
          </top>
          <bottom style="thin">
            <color indexed="64"/>
          </bottom>
        </border>
      </ndxf>
    </rcc>
  </rrc>
  <rrc rId="1121" sId="1" ref="A54:XFD54" action="deleteRow">
    <rfmt sheetId="1" xfDxf="1" sqref="A54:XFD54" start="0" length="0"/>
    <rcc rId="0" sId="1" dxf="1">
      <nc r="A54" t="inlineStr">
        <is>
          <t>1.2.11v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54" t="inlineStr">
        <is>
          <t>Veiksmas: Dviračių ir pėsčiųjų takų įrengimas Kęstučio ir Paupio gatvėse Prienų mieste</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54" t="inlineStr">
        <is>
          <t>1-2-P-4</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4" t="inlineStr">
        <is>
          <t>Įrengtų naujų pėsčiųjų takų ir (ar) trasų ilgis, km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54">
        <v>1.1000000000000001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4">
        <v>1.1000000000000001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4">
        <v>1.1000000000000001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54">
        <v>2017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54">
        <v>2021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54" t="inlineStr">
        <is>
          <t>Baigtas įgyvendinti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54" t="inlineStr">
        <is>
          <t>04.5.1-TID-R-516-21-0005</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54">
        <f>M54+N54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54">
        <v>173229.92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54">
        <v>30569.98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54">
        <f>P54+Q54</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54">
        <v>138493.44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54">
        <v>24440.03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54" t="inlineStr">
        <is>
          <t xml:space="preserve">Projektas baigtas.                                                          Projekto metu nutiestas naujas pėsčiųjų/dviračių takas apie 1,1 km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S54" start="0" length="0">
      <dxf>
        <font>
          <sz val="11"/>
          <color rgb="FFFF0000"/>
          <name val="Calibri"/>
          <scheme val="minor"/>
        </font>
      </dxf>
    </rfmt>
  </rrc>
  <rrc rId="1122" sId="1" ref="A53:XFD53" action="deleteRow">
    <undo index="0" exp="area" dr="Q53:Q72" r="Q46" sId="1"/>
    <undo index="0" exp="area" dr="P53:P72" r="P46" sId="1"/>
    <undo index="0" exp="area" dr="N53:N72" r="N46" sId="1"/>
    <undo index="0" exp="area" dr="M53:M72" r="M46" sId="1"/>
    <rfmt sheetId="1" xfDxf="1" sqref="A53:XFD53" start="0" length="0"/>
    <rfmt sheetId="1" sqref="A53"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53" start="0" length="0">
      <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53" t="inlineStr">
        <is>
          <t>1-2-P-6</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53" t="inlineStr">
        <is>
          <t>Rekonstruotų dviračių ir / ar pėsčiųjų takų ir / ar trasų ilgis, km</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53">
        <v>0.48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53">
        <v>0.48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53">
        <v>0.48</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5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5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5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53" start="0" length="0">
      <dxf>
        <font>
          <sz val="9"/>
          <color auto="1"/>
          <name val="Times New Roman"/>
          <scheme val="none"/>
        </font>
        <alignment vertical="center" wrapText="1" readingOrder="0"/>
        <border outline="0">
          <right style="thin">
            <color indexed="64"/>
          </right>
          <top style="thin">
            <color indexed="64"/>
          </top>
          <bottom style="thin">
            <color indexed="64"/>
          </bottom>
        </border>
      </dxf>
    </rfmt>
    <rfmt sheetId="1" sqref="L5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5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5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5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5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53"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53" start="0" length="0">
      <dxf>
        <font>
          <i/>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rc rId="1123" sId="1" ref="A67:XFD67" action="deleteRow">
    <rfmt sheetId="1" xfDxf="1" sqref="A67:XFD67" start="0" length="0">
      <dxf>
        <alignment vertical="center" readingOrder="0"/>
      </dxf>
    </rfmt>
    <rcc rId="0" sId="1" dxf="1">
      <nc r="A67" t="inlineStr">
        <is>
          <t>1.2.19v</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B67" t="inlineStr">
        <is>
          <t>Veiksmas: Prienų miesto Birutės g. rekonstrukcija</t>
        </is>
      </nc>
      <ndxf>
        <font>
          <b/>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C67" t="inlineStr">
        <is>
          <t>1-2-P-1</t>
        </is>
      </nc>
      <ndxf>
        <font>
          <sz val="9"/>
          <color auto="1"/>
          <name val="Times New Roman"/>
          <scheme val="none"/>
        </font>
        <alignment wrapText="1" readingOrder="0"/>
        <border outline="0">
          <left style="thin">
            <color indexed="64"/>
          </left>
          <top style="thin">
            <color indexed="64"/>
          </top>
          <bottom style="thin">
            <color indexed="64"/>
          </bottom>
        </border>
      </ndxf>
    </rcc>
    <rcc rId="0" sId="1" dxf="1">
      <nc r="D67" t="inlineStr">
        <is>
          <t>Bendras rekonstruotų arba atnaujintų kelių ilgis, km</t>
        </is>
      </nc>
      <ndxf>
        <font>
          <sz val="9"/>
          <color auto="1"/>
          <name val="Times New Roman"/>
          <scheme val="none"/>
        </font>
        <alignment wrapText="1" readingOrder="0"/>
        <border outline="0">
          <left style="thin">
            <color rgb="FF000000"/>
          </left>
          <right style="thin">
            <color rgb="FF000000"/>
          </right>
          <top style="thin">
            <color rgb="FF000000"/>
          </top>
          <bottom style="thin">
            <color rgb="FF000000"/>
          </bottom>
        </border>
      </ndxf>
    </rcc>
    <rcc rId="0" sId="1" dxf="1">
      <nc r="E67">
        <v>0.47</v>
      </nc>
      <ndxf>
        <font>
          <sz val="9"/>
          <color auto="1"/>
          <name val="Times New Roman"/>
          <scheme val="none"/>
        </font>
        <alignment wrapText="1" readingOrder="0"/>
        <border outline="0">
          <right style="thin">
            <color indexed="64"/>
          </right>
          <top style="thin">
            <color indexed="64"/>
          </top>
          <bottom style="thin">
            <color indexed="64"/>
          </bottom>
        </border>
      </ndxf>
    </rcc>
    <rcc rId="0" sId="1" dxf="1">
      <nc r="F67">
        <v>0.47</v>
      </nc>
      <ndxf>
        <font>
          <sz val="9"/>
          <color auto="1"/>
          <name val="Times New Roman"/>
          <scheme val="none"/>
        </font>
        <alignment wrapText="1" readingOrder="0"/>
        <border outline="0">
          <right style="thin">
            <color indexed="64"/>
          </right>
          <top style="thin">
            <color indexed="64"/>
          </top>
          <bottom style="thin">
            <color indexed="64"/>
          </bottom>
        </border>
      </ndxf>
    </rcc>
    <rcc rId="0" sId="1" dxf="1">
      <nc r="G67">
        <v>0.47</v>
      </nc>
      <ndxf>
        <font>
          <sz val="9"/>
          <color auto="1"/>
          <name val="Times New Roman"/>
          <scheme val="none"/>
        </font>
        <alignment wrapText="1" readingOrder="0"/>
        <border outline="0">
          <right style="thin">
            <color indexed="64"/>
          </right>
          <top style="thin">
            <color indexed="64"/>
          </top>
          <bottom style="thin">
            <color indexed="64"/>
          </bottom>
        </border>
      </ndxf>
    </rcc>
    <rcc rId="0" sId="1" dxf="1">
      <nc r="H67">
        <v>2017</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I67">
        <v>2020</v>
      </nc>
      <ndxf>
        <font>
          <sz val="9"/>
          <color theme="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J67" t="inlineStr">
        <is>
          <t>Baigtas įgyvendinti</t>
        </is>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K67" t="inlineStr">
        <is>
          <t>06.2.1-TID-R-511-21-0011</t>
        </is>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L67">
        <f>SUM(M67:N67)</f>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M67">
        <v>157000</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N67">
        <v>27705.88</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O67">
        <f>SUM(P67:Q67)</f>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P67">
        <v>151073.99</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Q67">
        <v>26660.12</v>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cc rId="0" sId="1" dxf="1">
      <nc r="R67" t="inlineStr">
        <is>
          <t xml:space="preserve">Projektas baigtas.  
Projekto įgyvendinimo metu  rekonstruota Prienų miesto Birutės gatvė. Rekonstruojamoje gatvėje įrengta: nauja gatvės dangos konstrukcija; lietaus nuotakynė; šaligatviai; gatvės apšvietimas.
         </t>
        </is>
      </nc>
      <ndxf>
        <font>
          <sz val="9"/>
          <color auto="1"/>
          <name val="Times New Roman"/>
          <scheme val="none"/>
        </font>
        <alignment wrapText="1" readingOrder="0"/>
        <border outline="0">
          <left style="thin">
            <color indexed="64"/>
          </left>
          <right style="thin">
            <color indexed="64"/>
          </right>
          <top style="thin">
            <color indexed="64"/>
          </top>
          <bottom style="thin">
            <color indexed="64"/>
          </bottom>
        </border>
      </ndxf>
    </rcc>
  </rrc>
  <rrc rId="1124" sId="1" ref="A67:XFD67" action="deleteRow">
    <rfmt sheetId="1" xfDxf="1" sqref="A67:XFD67" start="0" length="0"/>
    <rcc rId="0" sId="1" dxf="1">
      <nc r="A67" t="inlineStr">
        <is>
          <t>1.2.20v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67" t="inlineStr">
        <is>
          <t>Veiksmas:  Prienų miesto J. Vilkaičio g. atkarpos nuo Vytenio g. iki Kęstučio g. rekonstrukcija</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67" t="inlineStr">
        <is>
          <t>1-2-P-1</t>
        </is>
      </nc>
      <ndxf>
        <font>
          <sz val="9"/>
          <color auto="1"/>
          <name val="Times New Roman"/>
          <scheme val="none"/>
        </font>
        <alignment vertical="center" wrapText="1" readingOrder="0"/>
        <border outline="0">
          <left style="thin">
            <color indexed="64"/>
          </left>
          <top style="thin">
            <color indexed="64"/>
          </top>
          <bottom style="thin">
            <color indexed="64"/>
          </bottom>
        </border>
      </ndxf>
    </rcc>
    <rcc rId="0" sId="1" dxf="1">
      <nc r="D67" t="inlineStr">
        <is>
          <t>Bendras rekonstruotų arba atnaujintų kelių ilgis, km</t>
        </is>
      </nc>
      <ndxf>
        <font>
          <sz val="9"/>
          <color auto="1"/>
          <name val="Times New Roman"/>
          <scheme val="none"/>
        </font>
        <alignment vertical="center" wrapText="1" readingOrder="0"/>
        <border outline="0">
          <left style="thin">
            <color rgb="FF000000"/>
          </left>
          <right style="thin">
            <color rgb="FF000000"/>
          </right>
          <top style="thin">
            <color rgb="FF000000"/>
          </top>
          <bottom style="thin">
            <color rgb="FF000000"/>
          </bottom>
        </border>
      </ndxf>
    </rcc>
    <rcc rId="0" sId="1" dxf="1">
      <nc r="E67">
        <v>0.15</v>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F67">
        <v>0.15</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67">
        <v>0</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67">
        <v>2017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67">
        <v>2020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67" t="inlineStr">
        <is>
          <t>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67" t="inlineStr">
        <is>
          <t>06.2.1-TID-R-511-21-0022</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67">
        <f>SUM(M67:N67)</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67">
        <v>158296.23000000001</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67">
        <v>27934.63</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67">
        <f>SUM(P67:Q67)</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67">
        <v>122243.92</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67">
        <v>21572.46</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67" t="inlineStr">
        <is>
          <t>Patikslintas ir atnaujintas techninis projektas. Pasirašyta bendradarbiavimo sutartis su Lietuvos automobilių kelių direkcija. Pateikta paraiška CPVA, pasirašyta finansavimo suttartis. Su CPVA suderinti rangos darbų pirkimo dokumentai. Iš Lietuvos automobilių kelių direkcijos gautas įgaliojimas įsigyti darbus. 2020 m. I ketv.įsigyti darbai, 2021 m. bus užbaigti.</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rc rId="1125" sId="1" ref="A67:XFD67" action="deleteRow">
    <rfmt sheetId="1" xfDxf="1" sqref="A67:XFD67" start="0" length="0"/>
    <rcc rId="0" sId="1" dxf="1">
      <nc r="A67" t="inlineStr">
        <is>
          <t>1.2.21v</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B67" t="inlineStr">
        <is>
          <t>Veiksmas: Įvažiavimo kelio tarp Jonavos miesto Chemikų g. 98 ir 138A namų tiesimas</t>
        </is>
      </nc>
      <ndxf>
        <font>
          <b/>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C67" t="inlineStr">
        <is>
          <t>1-2-P-1</t>
        </is>
      </nc>
      <ndxf>
        <font>
          <sz val="9"/>
          <color auto="1"/>
          <name val="Times New Roman"/>
          <scheme val="none"/>
        </font>
        <alignment vertical="center" wrapText="1" readingOrder="0"/>
        <border outline="0">
          <left style="thin">
            <color indexed="64"/>
          </left>
          <top style="thin">
            <color indexed="64"/>
          </top>
          <bottom style="thin">
            <color indexed="64"/>
          </bottom>
        </border>
      </ndxf>
    </rcc>
    <rcc rId="0" sId="1" dxf="1">
      <nc r="D67" t="inlineStr">
        <is>
          <t>Bendras rekonstruotų arba atnaujintų kelių ilgis, km</t>
        </is>
      </nc>
      <ndxf>
        <font>
          <sz val="9"/>
          <color auto="1"/>
          <name val="Times New Roman"/>
          <scheme val="none"/>
        </font>
        <alignment vertical="center" wrapText="1" readingOrder="0"/>
        <border outline="0">
          <left style="thin">
            <color rgb="FF000000"/>
          </left>
          <right style="thin">
            <color rgb="FF000000"/>
          </right>
          <top style="thin">
            <color rgb="FF000000"/>
          </top>
          <bottom style="thin">
            <color rgb="FF000000"/>
          </bottom>
        </border>
      </ndxf>
    </rcc>
    <rcc rId="0" sId="1" dxf="1">
      <nc r="E67">
        <v>0.33</v>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F67">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67">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H67">
        <v>2019</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I67">
        <v>2021</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J67" t="inlineStr">
        <is>
          <t>Įgyvendinamas projektas</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K67" t="inlineStr">
        <is>
          <t>06.2.1-TID-R-511-21-0024</t>
        </is>
      </nc>
      <ndxf>
        <font>
          <sz val="9"/>
          <color auto="1"/>
          <name val="Times New Roman"/>
          <scheme val="none"/>
        </font>
        <alignment vertical="center" wrapText="1" readingOrder="0"/>
        <border outline="0">
          <right style="thin">
            <color indexed="64"/>
          </right>
          <top style="thin">
            <color indexed="64"/>
          </top>
          <bottom style="thin">
            <color indexed="64"/>
          </bottom>
        </border>
      </ndxf>
    </rcc>
    <rcc rId="0" sId="1" dxf="1">
      <nc r="L67">
        <f>SUM(M67:N67)</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M67">
        <v>359100.04</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N67">
        <v>138025.59</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O67">
        <f>SUM(P67:Q67)</f>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P67">
        <v>321634.65999999997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Q67">
        <v>151503.87</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R67" t="inlineStr">
        <is>
          <t xml:space="preserve">Projekto rangos darbai baigti.                                                                Projekto metu nutiesta nauja gatvės atkarpa 0,33 km, įrengtas pėsčiųjų-dviračių takas, automobilių stovėjimo aikštelė, apžvalgos aikštelė.                                           2021 m. planuojamas pateikti galutinis mokėjimo projektas (pasibaigus karantinui).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rc>
  <rcc rId="1126" sId="1" numFmtId="4">
    <oc r="E31">
      <v>1396382</v>
    </oc>
    <nc r="E31">
      <f>SUM(E36,E37,E38,E39)</f>
    </nc>
  </rcc>
  <rcc rId="1127" sId="1">
    <oc r="E47">
      <v>16.8</v>
    </oc>
    <nc r="E47">
      <f>SUM(E53,E55,E57,E59,E63,E65,E67)</f>
    </nc>
  </rcc>
  <rcc rId="1128" sId="1">
    <oc r="F47">
      <v>8.85</v>
    </oc>
    <nc r="F47">
      <f>SUM(F53,F55,F57,F59,F63,F65,F67)</f>
    </nc>
  </rcc>
  <rcc rId="1129" sId="1">
    <oc r="G47">
      <f>1.19+2.73+0.47</f>
    </oc>
    <nc r="G47">
      <f>SUM(G53,G55,G57,G59,G63,G65,G67)</f>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D54"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cc rId="1130" sId="1" odxf="1" dxf="1">
    <oc r="C54" t="inlineStr">
      <is>
        <t>1-4-P-4</t>
      </is>
    </oc>
    <nc r="C54" t="inlineStr">
      <is>
        <t>1-2-P-5</t>
      </is>
    </nc>
    <ndxf>
      <fill>
        <patternFill>
          <bgColor theme="0" tint="-0.14999847407452621"/>
        </patternFill>
      </fill>
    </ndxf>
  </rcc>
  <rfmt sheetId="1" sqref="D54" start="0" length="0">
    <dxf>
      <fill>
        <patternFill>
          <bgColor theme="0" tint="-0.14999847407452621"/>
        </patternFill>
      </fill>
      <alignment vertical="top" readingOrder="0"/>
    </dxf>
  </rfmt>
  <rcc rId="1131" sId="1">
    <oc r="D54" t="inlineStr">
      <is>
        <t>Įdiegtos saugų eismą gerinančios priemonės, vnt.</t>
      </is>
    </oc>
    <nc r="D54" t="inlineStr">
      <is>
        <t>Įdiegtos saugų eismą gerinančios ir aplinkosaugos priemonės</t>
      </is>
    </nc>
  </rcc>
  <rfmt sheetId="1" sqref="C54:D54">
    <dxf>
      <fill>
        <patternFill>
          <bgColor rgb="FFFFFF00"/>
        </patternFill>
      </fill>
    </dxf>
  </rfmt>
  <rcc rId="1132" sId="1">
    <oc r="C56" t="inlineStr">
      <is>
        <t>1-4-P-4</t>
      </is>
    </oc>
    <nc r="C56" t="inlineStr">
      <is>
        <t>1-2-P-5</t>
      </is>
    </nc>
  </rcc>
  <rcc rId="1133" sId="1" odxf="1" dxf="1">
    <oc r="D56" t="inlineStr">
      <is>
        <t>Įdiegtos saugų eismą gerinančios priemonės, vnt.</t>
      </is>
    </oc>
    <nc r="D56" t="inlineStr">
      <is>
        <t>Įdiegtos saugų eismą gerinančios ir aplinkosaugos priemonės</t>
      </is>
    </nc>
    <ndxf>
      <alignment vertical="top" readingOrder="0"/>
    </ndxf>
  </rcc>
  <rcc rId="1134" sId="1">
    <oc r="C58" t="inlineStr">
      <is>
        <t>1-4-P-4</t>
      </is>
    </oc>
    <nc r="C58" t="inlineStr">
      <is>
        <t>1-2-P-5</t>
      </is>
    </nc>
  </rcc>
  <rcc rId="1135" sId="1" odxf="1" dxf="1">
    <oc r="D58" t="inlineStr">
      <is>
        <t>Įdiegtos saugų eismą gerinančios priemonės, vnt.</t>
      </is>
    </oc>
    <nc r="D58" t="inlineStr">
      <is>
        <t>Įdiegtos saugų eismą gerinančios ir aplinkosaugos priemonės</t>
      </is>
    </nc>
    <ndxf>
      <alignment vertical="top" readingOrder="0"/>
    </ndxf>
  </rcc>
  <rcc rId="1136" sId="1">
    <oc r="C60" t="inlineStr">
      <is>
        <t>1-4-P-4</t>
      </is>
    </oc>
    <nc r="C60" t="inlineStr">
      <is>
        <t>1-2-P-5</t>
      </is>
    </nc>
  </rcc>
  <rcc rId="1137" sId="1" odxf="1" dxf="1">
    <oc r="D60" t="inlineStr">
      <is>
        <t>Įdiegtos saugų eismą gerinančios priemonės, vnt.</t>
      </is>
    </oc>
    <nc r="D60" t="inlineStr">
      <is>
        <t>Įdiegtos saugų eismą gerinančios ir aplinkosaugos priemonės</t>
      </is>
    </nc>
    <ndxf>
      <alignment vertical="top" readingOrder="0"/>
    </ndxf>
  </rcc>
  <rcc rId="1138" sId="1">
    <oc r="C64" t="inlineStr">
      <is>
        <t>1-4-P-4</t>
      </is>
    </oc>
    <nc r="C64" t="inlineStr">
      <is>
        <t>1-2-P-5</t>
      </is>
    </nc>
  </rcc>
  <rcc rId="1139" sId="1" odxf="1" dxf="1">
    <oc r="D64" t="inlineStr">
      <is>
        <t>Įdiegtos saugų eismą gerinančios priemonės, vnt.</t>
      </is>
    </oc>
    <nc r="D64" t="inlineStr">
      <is>
        <t>Įdiegtos saugų eismą gerinančios ir aplinkosaugos priemonės</t>
      </is>
    </nc>
    <ndxf>
      <alignment vertical="top" readingOrder="0"/>
    </ndxf>
  </rcc>
  <rcc rId="1140" sId="1">
    <oc r="C66" t="inlineStr">
      <is>
        <t>1-4-P-4</t>
      </is>
    </oc>
    <nc r="C66" t="inlineStr">
      <is>
        <t>1-2-P-5</t>
      </is>
    </nc>
  </rcc>
  <rcc rId="1141" sId="1" odxf="1" dxf="1">
    <oc r="D66" t="inlineStr">
      <is>
        <t>Įdiegtos saugų eismą gerinančios priemonės, vnt.</t>
      </is>
    </oc>
    <nc r="D66" t="inlineStr">
      <is>
        <t>Įdiegtos saugų eismą gerinančios ir aplinkosaugos priemonės</t>
      </is>
    </nc>
    <ndxf>
      <alignment vertical="top" readingOrder="0"/>
    </ndxf>
  </rcc>
  <rcc rId="1142" sId="1">
    <oc r="C68" t="inlineStr">
      <is>
        <t>1-4-P-4</t>
      </is>
    </oc>
    <nc r="C68" t="inlineStr">
      <is>
        <t>1-2-P-5</t>
      </is>
    </nc>
  </rcc>
  <rcc rId="1143" sId="1" odxf="1" dxf="1">
    <oc r="D68" t="inlineStr">
      <is>
        <t>Įdiegtos saugų eismą gerinančios priemonės, vnt.</t>
      </is>
    </oc>
    <nc r="D68" t="inlineStr">
      <is>
        <t>Įdiegtos saugų eismą gerinančios ir aplinkosaugos priemonės</t>
      </is>
    </nc>
    <ndxf>
      <alignment vertical="top" readingOrder="0"/>
    </ndxf>
  </rcc>
  <rcv guid="{1D381244-AA31-427F-93D8-47BC266CDF71}" action="delete"/>
  <rdn rId="0" localSheetId="1" customView="1" name="Z_1D381244_AA31_427F_93D8_47BC266CDF71_.wvu.FilterData" hidden="1" oldHidden="1">
    <formula>Lapas1!$A$27:$R$74</formula>
    <oldFormula>Lapas1!$A$27:$R$74</oldFormula>
  </rdn>
  <rcv guid="{1D381244-AA31-427F-93D8-47BC266CDF71}"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3:R68">
    <dxf>
      <fill>
        <patternFill patternType="none">
          <bgColor auto="1"/>
        </patternFill>
      </fill>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8:R29" start="0" length="2147483647">
    <dxf>
      <font>
        <color auto="1"/>
      </font>
    </dxf>
  </rfmt>
  <rcc rId="1145" sId="1">
    <oc r="L30">
      <f>SUM(M30:N30)</f>
    </oc>
    <nc r="L30">
      <f>SUM(M30:N30)</f>
    </nc>
  </rcc>
  <rcc rId="1146" sId="1">
    <oc r="O30">
      <f>SUM(P30:Q30)</f>
    </oc>
    <nc r="O30">
      <f>SUM(P30:Q30)</f>
    </nc>
  </rcc>
  <rcc rId="1147" sId="1">
    <oc r="M30">
      <f>SUM(M34:M39)</f>
    </oc>
    <nc r="M30">
      <f>SUM(M34:M39)</f>
    </nc>
  </rcc>
  <rcc rId="1148" sId="1">
    <oc r="E33">
      <v>6</v>
    </oc>
    <nc r="E33">
      <f>E34</f>
    </nc>
  </rcc>
  <rcc rId="1149" sId="1">
    <oc r="F33">
      <v>4</v>
    </oc>
    <nc r="F33"/>
  </rcc>
  <rfmt sheetId="1" sqref="E32">
    <dxf>
      <alignment horizontal="center" readingOrder="0"/>
    </dxf>
  </rfmt>
  <rcc rId="1150" sId="1" numFmtId="4">
    <oc r="F31">
      <v>957888</v>
    </oc>
    <nc r="F31">
      <f>SUM(F36,F37,F38,F39)</f>
    </nc>
  </rcc>
  <rcc rId="1151" sId="1">
    <oc r="E32">
      <v>4656</v>
    </oc>
    <nc r="E32">
      <f>E35</f>
    </nc>
  </rcc>
  <rrc rId="1152" sId="1" ref="A41:XFD41" action="insertRow"/>
  <rm rId="1153" sheetId="1" source="A35:R35" destination="A41:R41" sourceSheetId="1">
    <rfmt sheetId="1" sqref="A41" start="0" length="0">
      <dxf>
        <font>
          <b/>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B41" start="0" length="0">
      <dxf>
        <font>
          <b/>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C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D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E41" start="0" length="0">
      <dxf>
        <font>
          <sz val="9"/>
          <color rgb="FF000000"/>
          <name val="Times New Roman"/>
          <scheme val="none"/>
        </font>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dxf>
    </rfmt>
    <rfmt sheetId="1" sqref="F41" start="0" length="0">
      <dxf>
        <font>
          <sz val="9"/>
          <color rgb="FF000000"/>
          <name val="Times New Roman"/>
          <scheme val="none"/>
        </font>
        <fill>
          <patternFill patternType="solid">
            <bgColor rgb="FFFFFF00"/>
          </patternFill>
        </fill>
        <alignment horizontal="center" vertical="center" readingOrder="0"/>
      </dxf>
    </rfmt>
    <rfmt sheetId="1" sqref="G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H41" start="0" length="0">
      <dxf>
        <font>
          <sz val="9"/>
          <color theme="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I41" start="0" length="0">
      <dxf>
        <font>
          <sz val="9"/>
          <color theme="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J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K41" start="0" length="0">
      <dxf>
        <font>
          <sz val="9"/>
          <color auto="1"/>
          <name val="Times New Roman"/>
          <scheme val="none"/>
        </font>
        <fill>
          <patternFill patternType="solid">
            <bgColor rgb="FFFFFF00"/>
          </patternFill>
        </fill>
        <alignment vertical="center" wrapText="1" readingOrder="0"/>
        <border outline="0">
          <right style="thin">
            <color indexed="64"/>
          </right>
          <top style="thin">
            <color indexed="64"/>
          </top>
          <bottom style="thin">
            <color indexed="64"/>
          </bottom>
        </border>
      </dxf>
    </rfmt>
    <rfmt sheetId="1" sqref="L41" start="0" length="0">
      <dxf>
        <font>
          <sz val="9"/>
          <color theme="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M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N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O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P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Q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fmt sheetId="1" sqref="R41" start="0" length="0">
      <dxf>
        <font>
          <sz val="9"/>
          <color auto="1"/>
          <name val="Times New Roman"/>
          <scheme val="none"/>
        </font>
        <fill>
          <patternFill patternType="solid">
            <bgColor rgb="FFFFFF00"/>
          </patternFill>
        </fill>
        <alignment vertical="center" wrapText="1" readingOrder="0"/>
        <border outline="0">
          <left style="thin">
            <color indexed="64"/>
          </left>
          <right style="thin">
            <color indexed="64"/>
          </right>
          <top style="thin">
            <color indexed="64"/>
          </top>
          <bottom style="thin">
            <color indexed="64"/>
          </bottom>
        </border>
      </dxf>
    </rfmt>
  </rm>
  <rrc rId="1154" sId="1" ref="A35:XFD35" action="deleteRow">
    <rfmt sheetId="1" xfDxf="1" sqref="A35:XFD35" start="0" length="0"/>
  </rrc>
  <rcc rId="1155" sId="1">
    <oc r="E39" t="inlineStr">
      <is>
        <t>2.685,47</t>
      </is>
    </oc>
    <nc r="E39">
      <f>E40</f>
    </nc>
  </rcc>
  <rcc rId="1156" sId="1">
    <oc r="F39" t="inlineStr">
      <is>
        <t>2.685,47</t>
      </is>
    </oc>
    <nc r="F39">
      <f>F40</f>
    </nc>
  </rcc>
  <rcc rId="1157" sId="1">
    <oc r="G39">
      <v>0</v>
    </oc>
    <nc r="G39">
      <f>G40</f>
    </nc>
  </rcc>
  <rcv guid="{1D381244-AA31-427F-93D8-47BC266CDF71}" action="delete"/>
  <rdn rId="0" localSheetId="1" customView="1" name="Z_1D381244_AA31_427F_93D8_47BC266CDF71_.wvu.FilterData" hidden="1" oldHidden="1">
    <formula>Lapas1!$A$27:$R$74</formula>
    <oldFormula>Lapas1!$A$27:$R$74</oldFormula>
  </rdn>
  <rcv guid="{1D381244-AA31-427F-93D8-47BC266CDF71}"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0" sId="1">
    <oc r="A88" t="inlineStr">
      <is>
        <t>1.3.1.4.</t>
      </is>
    </oc>
    <nc r="A88" t="inlineStr">
      <is>
        <t>1.2.14v</t>
      </is>
    </nc>
  </rcc>
  <rcc rId="381" sId="1">
    <oc r="B88" t="inlineStr">
      <is>
        <t>Veiksmas: Sveikos gyvensenos skatinimas Kauno mieste</t>
      </is>
    </oc>
    <nc r="B88" t="inlineStr">
      <is>
        <t>Veiksmas: Raseinių miesto Žemaičių g. rekonstravimas</t>
      </is>
    </nc>
  </rcc>
  <rfmt sheetId="1" sqref="C88:G88" start="0" length="2147483647">
    <dxf>
      <font>
        <color rgb="FFFF0000"/>
      </font>
    </dxf>
  </rfmt>
  <rcc rId="382" sId="1">
    <oc r="I88">
      <v>2021</v>
    </oc>
    <nc r="I88">
      <v>2019</v>
    </nc>
  </rcc>
  <rfmt sheetId="1" sqref="J88:K88" start="0" length="2147483647">
    <dxf>
      <font>
        <color rgb="FFFF0000"/>
      </font>
    </dxf>
  </rfmt>
  <rcc rId="383" sId="1">
    <oc r="M88">
      <v>490359.68</v>
    </oc>
    <nc r="M88">
      <v>265050.05</v>
    </nc>
  </rcc>
  <rcc rId="384" sId="1">
    <oc r="N88">
      <v>39758.89</v>
    </oc>
    <nc r="N88">
      <v>46773.55</v>
    </nc>
  </rcc>
  <rfmt sheetId="1" sqref="O88:R88" start="0" length="2147483647">
    <dxf>
      <font>
        <color rgb="FFFF0000"/>
      </font>
    </dxf>
  </rfmt>
  <rcc rId="385" sId="1">
    <oc r="A89" t="inlineStr">
      <is>
        <t>1.4.1.1.</t>
      </is>
    </oc>
    <nc r="A89" t="inlineStr">
      <is>
        <t>1.2.15v</t>
      </is>
    </nc>
  </rcc>
  <rcc rId="386" sId="1">
    <oc r="B89" t="inlineStr">
      <is>
        <t>Veiksmas:  Pėsčiųjų ir dviračių takas Veiverių g. nuo Vytauto Didžiojo tilto iki Kauno miesto ribos (tako ilgis 4,2 km)</t>
      </is>
    </oc>
    <nc r="B89" t="inlineStr">
      <is>
        <t>Veiksmas:  Raseinių miesto V. Kudirkos g. rekonstravimas</t>
      </is>
    </nc>
  </rcc>
  <rfmt sheetId="1" sqref="C89:G89" start="0" length="2147483647">
    <dxf>
      <font>
        <color rgb="FFFF0000"/>
      </font>
    </dxf>
  </rfmt>
  <rfmt sheetId="1" sqref="J89:K89" start="0" length="2147483647">
    <dxf>
      <font>
        <color rgb="FFFF0000"/>
      </font>
    </dxf>
  </rfmt>
  <rcc rId="387" sId="1">
    <oc r="M89">
      <v>335362.46000000002</v>
    </oc>
    <nc r="M89">
      <v>222356.36</v>
    </nc>
  </rcc>
  <rcc rId="388" sId="1">
    <oc r="N89">
      <v>798043.11</v>
    </oc>
    <nc r="N89">
      <v>39239.370000000003</v>
    </nc>
  </rcc>
  <rfmt sheetId="1" sqref="O89:R89" start="0" length="2147483647">
    <dxf>
      <font>
        <color rgb="FFFF0000"/>
      </font>
    </dxf>
  </rfmt>
  <rcc rId="389" sId="1">
    <oc r="A90" t="inlineStr">
      <is>
        <t>1.4.1.2.</t>
      </is>
    </oc>
    <nc r="A90" t="inlineStr">
      <is>
        <t>1.2.16v</t>
      </is>
    </nc>
  </rcc>
  <rcc rId="390" sId="1">
    <oc r="B90" t="inlineStr">
      <is>
        <t>Veiksmas: Dviračių ir pėsčiųjų tako Savanorių prospekte įrengimas (tako ilgis 6 km)</t>
      </is>
    </oc>
    <nc r="B90" t="inlineStr">
      <is>
        <t>Veiksmas: pėsčiųjų ir dviračių takų statyba Raseinių miesto Žvyryno g., Žibuoklių g. ir Maironio g. dalyse</t>
      </is>
    </nc>
  </rcc>
  <rfmt sheetId="1" sqref="C90:G90" start="0" length="2147483647">
    <dxf>
      <font>
        <color rgb="FFFF0000"/>
      </font>
    </dxf>
  </rfmt>
  <rcc rId="391" sId="1">
    <oc r="H90">
      <v>2017</v>
    </oc>
    <nc r="H90">
      <v>2019</v>
    </nc>
  </rcc>
  <rcc rId="392" sId="1">
    <oc r="I90">
      <v>2019</v>
    </oc>
    <nc r="I90">
      <v>2020</v>
    </nc>
  </rcc>
  <rfmt sheetId="1" sqref="J90:K90" start="0" length="2147483647">
    <dxf>
      <font>
        <color rgb="FFFF0000"/>
      </font>
    </dxf>
  </rfmt>
  <rcc rId="393" sId="1">
    <oc r="M90">
      <v>180000</v>
    </oc>
    <nc r="M90">
      <v>114984.9</v>
    </nc>
  </rcc>
  <rcc rId="394" sId="1">
    <oc r="N90">
      <v>1519859.06</v>
    </oc>
    <nc r="N90">
      <v>20291.46</v>
    </nc>
  </rcc>
  <rfmt sheetId="1" sqref="O90:R90" start="0" length="2147483647">
    <dxf>
      <font>
        <color rgb="FFFF0000"/>
      </font>
    </dxf>
  </rfmt>
  <rcc rId="395" sId="1">
    <oc r="A91" t="inlineStr">
      <is>
        <t>1.4.1.3.</t>
      </is>
    </oc>
    <nc r="A91" t="inlineStr">
      <is>
        <t>1.2.17v</t>
      </is>
    </nc>
  </rcc>
  <rcc rId="396" sId="1">
    <oc r="B91" t="inlineStr">
      <is>
        <t xml:space="preserve">Veiksmas: Aleksoto gatvių  rekonstravimas (Kalvarijos g., Vyčio Kryžiaus g., K. Sprangausko g., J. Petruičio g., J. Čapliko g., Pabrėžos g., Vilties g.) </t>
      </is>
    </oc>
    <nc r="B91" t="inlineStr">
      <is>
        <t xml:space="preserve">Veiksmas: Raseinių miesto Turgaus g. rekonstravimas </t>
      </is>
    </nc>
  </rcc>
  <rfmt sheetId="1" sqref="C91:G91" start="0" length="2147483647">
    <dxf>
      <font>
        <color rgb="FFFF0000"/>
      </font>
    </dxf>
  </rfmt>
  <rcc rId="397" sId="1">
    <oc r="H91">
      <v>2019</v>
    </oc>
    <nc r="H91">
      <v>2018</v>
    </nc>
  </rcc>
  <rcc rId="398" sId="1">
    <oc r="I91">
      <v>2021</v>
    </oc>
    <nc r="I91">
      <v>2019</v>
    </nc>
  </rcc>
  <rfmt sheetId="1" sqref="J91:K91" start="0" length="2147483647">
    <dxf>
      <font>
        <color rgb="FFFF0000"/>
      </font>
    </dxf>
  </rfmt>
  <rcc rId="399" sId="1">
    <oc r="M91">
      <v>3472611.43</v>
    </oc>
    <nc r="M91">
      <v>82188.59</v>
    </nc>
  </rcc>
  <rcc rId="400" sId="1">
    <oc r="N91">
      <v>7174742.8600000003</v>
    </oc>
    <nc r="N91">
      <v>14503.88</v>
    </nc>
  </rcc>
  <rfmt sheetId="1" sqref="O91:R91" start="0" length="2147483647">
    <dxf>
      <font>
        <color rgb="FFFF0000"/>
      </font>
    </dxf>
  </rfmt>
  <rrc rId="401" sId="1" ref="A92:XFD92" action="deleteRow">
    <rfmt sheetId="1" xfDxf="1" sqref="A92:XFD92" start="0" length="0"/>
    <rfmt sheetId="1" sqref="A9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9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92" t="inlineStr">
        <is>
          <t>1-4-P-4</t>
        </is>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D92" t="inlineStr">
        <is>
          <t xml:space="preserve">Įdiegtos saugų eismą gerinančios priemonės </t>
        </is>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E92">
        <v>7</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F92">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92">
        <v>0</v>
      </nc>
      <n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sqref="H9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I9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J9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K9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L9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M9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N92"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92"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92"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92"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92"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rc>
  <rcc rId="402" sId="1">
    <oc r="A92" t="inlineStr">
      <is>
        <t>1.4.1.4.</t>
      </is>
    </oc>
    <nc r="A92" t="inlineStr">
      <is>
        <t>1.2.18v</t>
      </is>
    </nc>
  </rcc>
  <rcc rId="403" sId="1">
    <oc r="B92" t="inlineStr">
      <is>
        <t>Veiksmas:  Šviesoforinės įrangos J. Lukšos-Daumanto g. ir Sukilėlių pr. sankryžoje įrengimas</t>
      </is>
    </oc>
    <nc r="B92" t="inlineStr">
      <is>
        <t>Veiksmas:  Raseinių miesto Algirdo g. rekonstravimas</t>
      </is>
    </nc>
  </rcc>
  <rfmt sheetId="1" sqref="C92:G92" start="0" length="2147483647">
    <dxf>
      <font>
        <color rgb="FFFF0000"/>
      </font>
    </dxf>
  </rfmt>
  <rfmt sheetId="1" sqref="J92:K92" start="0" length="2147483647">
    <dxf>
      <font>
        <color rgb="FFFF0000"/>
      </font>
    </dxf>
  </rfmt>
  <rcc rId="404" sId="1">
    <oc r="M92">
      <v>35698</v>
    </oc>
    <nc r="M92">
      <v>258203.38</v>
    </nc>
  </rcc>
  <rcc rId="405" sId="1">
    <oc r="N92">
      <v>39506</v>
    </oc>
    <nc r="N92">
      <v>45565.31</v>
    </nc>
  </rcc>
  <rfmt sheetId="1" sqref="O92:S92" start="0" length="2147483647">
    <dxf>
      <font>
        <color rgb="FFFF0000"/>
      </font>
    </dxf>
  </rfmt>
  <rcc rId="406" sId="1">
    <oc r="A93" t="inlineStr">
      <is>
        <t>1.4.1.5.</t>
      </is>
    </oc>
    <nc r="A93" t="inlineStr">
      <is>
        <t>1.2.19v</t>
      </is>
    </nc>
  </rcc>
  <rcc rId="407" sId="1">
    <oc r="B93" t="inlineStr">
      <is>
        <t xml:space="preserve">Veiksmas: Šeštokų 1-osios g.  ir Alyvų 1-osios g. Kaune statyba </t>
      </is>
    </oc>
    <nc r="B93" t="inlineStr">
      <is>
        <t>Veiksmas: Prienų miesto Birutės g. rekonstrukcija</t>
      </is>
    </nc>
  </rcc>
  <rfmt sheetId="1" sqref="C93:G93" start="0" length="2147483647">
    <dxf>
      <font>
        <color rgb="FFFF0000"/>
      </font>
    </dxf>
  </rfmt>
  <rcc rId="408" sId="1">
    <oc r="H93">
      <v>2019</v>
    </oc>
    <nc r="H93">
      <v>2017</v>
    </nc>
  </rcc>
  <rcc rId="409" sId="1">
    <oc r="I93">
      <v>2021</v>
    </oc>
    <nc r="I93">
      <v>2020</v>
    </nc>
  </rcc>
  <rfmt sheetId="1" sqref="J93:K93" start="0" length="2147483647">
    <dxf>
      <font>
        <color rgb="FFFF0000"/>
      </font>
    </dxf>
  </rfmt>
  <rcc rId="410" sId="1">
    <oc r="M93">
      <v>252000</v>
    </oc>
    <nc r="M93">
      <v>157000</v>
    </nc>
  </rcc>
  <rcc rId="411" sId="1">
    <oc r="N93">
      <v>1259579</v>
    </oc>
    <nc r="N93">
      <v>27705.88</v>
    </nc>
  </rcc>
  <rfmt sheetId="1" sqref="O93:R93" start="0" length="2147483647">
    <dxf>
      <font>
        <color rgb="FFFF0000"/>
      </font>
    </dxf>
  </rfmt>
  <rrc rId="412" sId="1" ref="A94:XFD94" action="deleteRow">
    <rfmt sheetId="1" xfDxf="1" sqref="A94:XFD94" start="0" length="0"/>
    <rfmt sheetId="1" sqref="A94"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B94" start="0" length="0">
      <dxf>
        <font>
          <sz val="9"/>
          <color theme="1"/>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0" sId="1" dxf="1">
      <nc r="C94" t="inlineStr">
        <is>
          <t>1-4-P-4</t>
        </is>
      </nc>
      <n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ndxf>
    </rcc>
    <rcc rId="0" sId="1" dxf="1">
      <nc r="D94" t="inlineStr">
        <is>
          <t xml:space="preserve">Įdiegtos saugų eismą gerinančios priemonės </t>
        </is>
      </nc>
      <ndxf>
        <font>
          <sz val="9"/>
          <color auto="1"/>
          <name val="Times New Roman"/>
          <scheme val="none"/>
        </font>
        <alignment vertical="center" wrapText="1" readingOrder="0"/>
        <border outline="0">
          <left style="thin">
            <color indexed="64"/>
          </left>
          <right style="thin">
            <color indexed="64"/>
          </right>
          <top style="thin">
            <color indexed="64"/>
          </top>
        </border>
      </ndxf>
    </rcc>
    <rcc rId="0" sId="1" dxf="1">
      <nc r="E94">
        <v>1</v>
      </nc>
      <n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ndxf>
    </rcc>
    <rcc rId="0" sId="1" dxf="1">
      <nc r="F94">
        <v>0</v>
      </nc>
      <n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0" sId="1" dxf="1">
      <nc r="G94">
        <v>0</v>
      </nc>
      <n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1" sqref="H94"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I94"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J94"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K94"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L94"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M94"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fmt sheetId="1" sqref="N94"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O94"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P94"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Q94" start="0" length="0">
      <dxf>
        <font>
          <sz val="9"/>
          <color auto="1"/>
          <name val="Times New Roman"/>
          <scheme val="none"/>
        </font>
        <alignment vertical="center" wrapText="1" readingOrder="0"/>
        <border outline="0">
          <left style="thin">
            <color indexed="64"/>
          </left>
          <right style="thin">
            <color indexed="64"/>
          </right>
          <top style="thin">
            <color indexed="64"/>
          </top>
          <bottom style="thin">
            <color indexed="64"/>
          </bottom>
        </border>
      </dxf>
    </rfmt>
    <rfmt sheetId="1" sqref="R94" start="0" length="0">
      <dxf>
        <font>
          <sz val="9"/>
          <color theme="1"/>
          <name val="Times New Roman"/>
          <scheme val="none"/>
        </font>
        <alignment vertical="top" wrapText="1" readingOrder="0"/>
        <border outline="0">
          <left style="thin">
            <color indexed="64"/>
          </left>
          <right style="thin">
            <color indexed="64"/>
          </right>
          <top style="thin">
            <color indexed="64"/>
          </top>
          <bottom style="thin">
            <color indexed="64"/>
          </bottom>
        </border>
      </dxf>
    </rfmt>
  </rrc>
  <rcc rId="413" sId="1">
    <oc r="A94" t="inlineStr">
      <is>
        <t>1.4.1.6.</t>
      </is>
    </oc>
    <nc r="A94" t="inlineStr">
      <is>
        <t>1.2.20v</t>
      </is>
    </nc>
  </rcc>
  <rcc rId="414" sId="1">
    <oc r="B94" t="inlineStr">
      <is>
        <t>Veiksmas:  Šviesoforinės įrangos įrengimas Eivenių g. ir Sukilėlių pr. sankryžoje</t>
      </is>
    </oc>
    <nc r="B94" t="inlineStr">
      <is>
        <t>Veiksmas:  Prienų miesto J. Vilkaičio g. atkarpos nuo Vytenio g. iki Kęstučio g. rekonstrukcija</t>
      </is>
    </nc>
  </rcc>
  <rfmt sheetId="1" sqref="C94:G94" start="0" length="2147483647">
    <dxf>
      <font>
        <color rgb="FFFF0000"/>
      </font>
    </dxf>
  </rfmt>
  <rcc rId="415" sId="1">
    <oc r="H94">
      <v>2018</v>
    </oc>
    <nc r="H94">
      <v>2017</v>
    </nc>
  </rcc>
  <rcc rId="416" sId="1">
    <oc r="I94">
      <v>2019</v>
    </oc>
    <nc r="I94">
      <v>2020</v>
    </nc>
  </rcc>
  <rfmt sheetId="1" sqref="J94:K94" start="0" length="2147483647">
    <dxf>
      <font>
        <color rgb="FFFF0000"/>
      </font>
    </dxf>
  </rfmt>
  <rcc rId="417" sId="1">
    <oc r="M94">
      <v>35698</v>
    </oc>
    <nc r="M94">
      <v>158296.23000000001</v>
    </nc>
  </rcc>
  <rcc rId="418" sId="1">
    <oc r="N94">
      <v>47254</v>
    </oc>
    <nc r="N94">
      <v>27934.63</v>
    </nc>
  </rcc>
  <rfmt sheetId="1" sqref="O94:R94" start="0" length="2147483647">
    <dxf>
      <font>
        <color rgb="FFFF0000"/>
      </font>
    </dxf>
  </rfmt>
  <rcc rId="419" sId="1">
    <oc r="A95" t="inlineStr">
      <is>
        <t>1.4.1.7.</t>
      </is>
    </oc>
    <nc r="A95" t="inlineStr">
      <is>
        <t>1.2.21v</t>
      </is>
    </nc>
  </rcc>
  <rcc rId="420" sId="1">
    <oc r="B95" t="inlineStr">
      <is>
        <t>Veiksmas:Eismo saugos įrenginių rekonstrukcija Savanorių prospekte</t>
      </is>
    </oc>
    <nc r="B95" t="inlineStr">
      <is>
        <t>Veiksmas: Įvažiavimo kelio tarp Jonavos miesto Chemikų g. 98 ir 138A namų tiesimas</t>
      </is>
    </nc>
  </rcc>
  <rfmt sheetId="1" sqref="C95:G95" start="0" length="2147483647">
    <dxf>
      <font>
        <color rgb="FFFF0000"/>
      </font>
    </dxf>
  </rfmt>
  <rcc rId="421" sId="1">
    <oc r="H95">
      <v>2018</v>
    </oc>
    <nc r="H95">
      <v>2019</v>
    </nc>
  </rcc>
  <rcc rId="422" sId="1">
    <oc r="I95">
      <v>2019</v>
    </oc>
    <nc r="I95">
      <v>2021</v>
    </nc>
  </rcc>
  <rfmt sheetId="1" sqref="J95:K95" start="0" length="2147483647">
    <dxf>
      <font>
        <color rgb="FFFF0000"/>
      </font>
    </dxf>
  </rfmt>
  <rcc rId="423" sId="1">
    <oc r="M95">
      <v>293760</v>
    </oc>
    <nc r="M95">
      <v>359100.04</v>
    </nc>
  </rcc>
  <rcc rId="424" sId="1">
    <oc r="N95">
      <v>533994</v>
    </oc>
    <nc r="N95">
      <v>138025.59</v>
    </nc>
  </rcc>
  <rfmt sheetId="1" sqref="O95:R95" start="0" length="2147483647">
    <dxf>
      <font>
        <color rgb="FFFF0000"/>
      </font>
    </dxf>
  </rfmt>
  <rcc rId="425" sId="1">
    <oc r="A96" t="inlineStr">
      <is>
        <t>1.4.1.8.</t>
      </is>
    </oc>
    <nc r="A96" t="inlineStr">
      <is>
        <t>1.2.22v</t>
      </is>
    </nc>
  </rcc>
  <rcc rId="426" sId="1">
    <oc r="B96" t="inlineStr">
      <is>
        <t>Veiksmas: Aplinkos oro kokybės gerinimas Kauno mieste</t>
      </is>
    </oc>
    <nc r="B96" t="inlineStr">
      <is>
        <t>Veiksmas: Raseinių miesto Turgaus g. rekonstravimas II etapas</t>
      </is>
    </nc>
  </rcc>
  <rfmt sheetId="1" sqref="C96:G96" start="0" length="2147483647">
    <dxf>
      <font>
        <color rgb="FFFF0000"/>
      </font>
    </dxf>
  </rfmt>
  <rcc rId="427" sId="1">
    <oc r="H96">
      <v>2016</v>
    </oc>
    <nc r="H96">
      <v>2020</v>
    </nc>
  </rcc>
  <rcc rId="428" sId="1">
    <oc r="I96">
      <v>2019</v>
    </oc>
    <nc r="I96">
      <v>2020</v>
    </nc>
  </rcc>
  <rfmt sheetId="1" sqref="J96:K96" start="0" length="2147483647">
    <dxf>
      <font>
        <color rgb="FFFF0000"/>
      </font>
    </dxf>
  </rfmt>
  <rcc rId="429" sId="1">
    <oc r="M96">
      <v>1377987.43</v>
    </oc>
    <nc r="M96">
      <v>260630.59</v>
    </nc>
  </rcc>
  <rcc rId="430" sId="1">
    <oc r="N96">
      <v>277537.63</v>
    </oc>
    <nc r="N96">
      <v>89369.41</v>
    </nc>
  </rcc>
  <rfmt sheetId="1" sqref="O96:R96" start="0" length="2147483647">
    <dxf>
      <font>
        <color rgb="FFFF0000"/>
      </font>
    </dxf>
  </rfmt>
  <rcc rId="431" sId="1">
    <oc r="A97" t="inlineStr">
      <is>
        <t>1.4.1.9.</t>
      </is>
    </oc>
    <nc r="A97" t="inlineStr">
      <is>
        <t>1.2.23v</t>
      </is>
    </nc>
  </rcc>
  <rcc rId="432" sId="1">
    <oc r="B97" t="inlineStr">
      <is>
        <t>Veiksmas:  Darnaus judumo Kauno mieste plano parengimas</t>
      </is>
    </oc>
    <nc r="B97" t="inlineStr">
      <is>
        <t xml:space="preserve">Veiksmas:  Eismo saugumo priemonių diegimas Revuonos g. Prienų m. </t>
      </is>
    </nc>
  </rcc>
  <rfmt sheetId="1" sqref="C97:G97" start="0" length="2147483647">
    <dxf>
      <font>
        <color rgb="FFFF0000"/>
      </font>
    </dxf>
  </rfmt>
  <rcc rId="433" sId="1">
    <oc r="H97">
      <v>2018</v>
    </oc>
    <nc r="H97">
      <v>2017</v>
    </nc>
  </rcc>
  <rcc rId="434" sId="1">
    <oc r="I97">
      <v>2020</v>
    </oc>
    <nc r="I97">
      <v>2021</v>
    </nc>
  </rcc>
  <rfmt sheetId="1" sqref="J97:K97" start="0" length="2147483647">
    <dxf>
      <font>
        <color rgb="FFFF0000"/>
      </font>
    </dxf>
  </rfmt>
  <rcc rId="435" sId="1">
    <oc r="M97">
      <v>203951.55</v>
    </oc>
    <nc r="M97">
      <v>786402.68</v>
    </nc>
  </rcc>
  <rcc rId="436" sId="1">
    <oc r="N97">
      <v>35991.449999999997</v>
    </oc>
    <nc r="N97">
      <v>177393.32</v>
    </nc>
  </rcc>
  <rfmt sheetId="1" sqref="O97:R97" start="0" length="2147483647">
    <dxf>
      <font>
        <color rgb="FFFF0000"/>
      </font>
    </dxf>
  </rfmt>
  <rrc rId="437" sId="1" ref="A98:XFD98" action="insertRow"/>
  <rcc rId="438" sId="1">
    <nc r="A98" t="inlineStr">
      <is>
        <t>1.2.24v</t>
      </is>
    </nc>
  </rcc>
  <rcc rId="439" sId="1">
    <nc r="B98" t="inlineStr">
      <is>
        <t xml:space="preserve">Veiksmas: Naujai nutiestos gatvės dalis Kėdainių mieste </t>
      </is>
    </nc>
  </rcc>
  <rcc rId="440" sId="1">
    <nc r="H98">
      <v>2019</v>
    </nc>
  </rcc>
  <rcc rId="441" sId="1">
    <nc r="I98">
      <v>2023</v>
    </nc>
  </rcc>
  <rcc rId="442" sId="1">
    <nc r="L98">
      <f>SUM(M98:N98)</f>
    </nc>
  </rcc>
  <rcc rId="443" sId="1">
    <nc r="M98">
      <v>128333.33</v>
    </nc>
  </rcc>
  <rcc rId="444" sId="1">
    <nc r="N98">
      <v>22647.05</v>
    </nc>
  </rcc>
  <rcc rId="445" sId="1">
    <oc r="A99" t="inlineStr">
      <is>
        <t>1.4.1.10.</t>
      </is>
    </oc>
    <nc r="A99" t="inlineStr">
      <is>
        <t>1.2.25v</t>
      </is>
    </nc>
  </rcc>
  <rcc rId="446" sId="1">
    <oc r="B99" t="inlineStr">
      <is>
        <t xml:space="preserve">Veiksmas: Naujų ekologiškų Kauno miesto viešojo transporto priemonių įsigijimas </t>
      </is>
    </oc>
    <nc r="B99" t="inlineStr">
      <is>
        <t>Veiksmas: Garliavos miesto gatvių rekonstrukcija (II etapas)</t>
      </is>
    </nc>
  </rcc>
  <rfmt sheetId="1" sqref="C99:G99" start="0" length="2147483647">
    <dxf>
      <font>
        <color rgb="FFFF0000"/>
      </font>
    </dxf>
  </rfmt>
  <rcc rId="447" sId="1">
    <oc r="E99">
      <v>28</v>
    </oc>
    <nc r="E99">
      <v>0.34300000000000003</v>
    </nc>
  </rcc>
  <rfmt sheetId="1" sqref="E99:F99" start="0" length="2147483647">
    <dxf>
      <font>
        <color theme="1"/>
      </font>
    </dxf>
  </rfmt>
  <rcc rId="448" sId="1">
    <oc r="H99">
      <v>2019</v>
    </oc>
    <nc r="H99">
      <v>2020</v>
    </nc>
  </rcc>
  <rcc rId="449" sId="1">
    <oc r="I99">
      <v>2021</v>
    </oc>
    <nc r="I99">
      <v>2022</v>
    </nc>
  </rcc>
  <rfmt sheetId="1" sqref="J99:K99" start="0" length="2147483647">
    <dxf>
      <font>
        <color rgb="FFFF0000"/>
      </font>
    </dxf>
  </rfmt>
  <rcc rId="450" sId="1">
    <oc r="M99">
      <v>14102383</v>
    </oc>
    <nc r="M99">
      <v>213921.38</v>
    </nc>
  </rcc>
  <rcc rId="451" sId="1">
    <oc r="N99">
      <v>2603677</v>
    </oc>
    <nc r="N99">
      <v>316647.05</v>
    </nc>
  </rcc>
  <rcc rId="452" sId="1">
    <oc r="M68">
      <f>SUM(M75:M84)</f>
    </oc>
    <nc r="M68">
      <f>SUM(M75:M99)</f>
    </nc>
  </rcc>
  <rcc rId="453" sId="1">
    <oc r="N68">
      <f>SUM(N75:N84)</f>
    </oc>
    <nc r="N68">
      <f>SUM(N75:N99)</f>
    </nc>
  </rcc>
  <rcc rId="454" sId="1">
    <oc r="P68">
      <f>SUM(P75:P84)</f>
    </oc>
    <nc r="P68">
      <f>SUM(P75:P99)</f>
    </nc>
  </rcc>
  <rcc rId="455" sId="1">
    <oc r="Q68">
      <f>SUM(Q75:Q84)</f>
    </oc>
    <nc r="Q68">
      <f>SUM(Q75:Q99)</f>
    </nc>
  </rcc>
  <rfmt sheetId="1" sqref="R68" start="0" length="0">
    <dxf>
      <font>
        <i val="0"/>
        <sz val="9"/>
        <color auto="1"/>
        <name val="Times New Roman"/>
        <scheme val="none"/>
      </font>
      <alignment horizontal="general" vertical="center" readingOrder="0"/>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9" sId="1">
    <oc r="G32">
      <f>26+431.89</f>
    </oc>
    <nc r="G32">
      <f>G40</f>
    </nc>
  </rcc>
  <rcc rId="1160" sId="1">
    <oc r="F32">
      <v>3143</v>
    </oc>
    <nc r="F32">
      <f>F40</f>
    </nc>
  </rcc>
  <rfmt sheetId="1" sqref="G32" start="0" length="2147483647">
    <dxf>
      <font>
        <color auto="1"/>
      </font>
    </dxf>
  </rfmt>
  <rcc rId="1161" sId="1">
    <nc r="F33">
      <f>F34</f>
    </nc>
  </rcc>
  <rcc rId="1162" sId="1">
    <oc r="G33">
      <v>4</v>
    </oc>
    <nc r="G33">
      <f>G34</f>
    </nc>
  </rcc>
  <rcc rId="1163" sId="1">
    <oc r="G31">
      <f>12872+28930+19419+45254.62+3703.51</f>
    </oc>
    <nc r="G31">
      <f>SUM(G35,G36,G37,G38)</f>
    </nc>
  </rcc>
  <rfmt sheetId="1" sqref="G31" start="0" length="2147483647">
    <dxf>
      <font>
        <color auto="1"/>
      </font>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4" sId="1">
    <oc r="R31" t="inlineStr">
      <is>
        <t xml:space="preserve">Rodiklis pasiektas įgyvendinus Veiksmą 1.1.12v Jonavos miesto žemutinės dalies kompleksinis gyvenamųjų namų kiemų bei aplinkos sutvarkymas ir pasiekiamumo gerinimas; veiksmą 1.1.13v Kaišiadorių miesto Prezidento A. M. Brazausko parko sutvarkymas ir pritaikymas rekreaciniams, poilsio ir sveikatinimo poreikiams; veiksmą 1.1.15v Kaišiadorių miesto viešųjų erdvių pritaikymas bendruomenės sveikatinimo veiklai bei poilsiui; veiksmą 1.1.10v Garliavos miesto parko sutvarkymas (įrengimas); veiksmą 1.1.22v Prienų miesto autobusų stoties ir aplinkinės teritorijos pritaikymas bendruomenės ir verslo poreikiams 
</t>
      </is>
    </oc>
    <nc r="R31"/>
  </rcc>
  <rcc rId="1165" sId="1">
    <oc r="R32" t="inlineStr">
      <is>
        <t xml:space="preserve">Rodiklis pasiektas dalinai įgyvendinus veiksmą 1.1.15v  Kaišiadorių miesto viešųjų erdvių pritaikymas bendruomenės sveikatinimo veiklai bei poilsiui; veiksmą 1.1.22v Prienų miesto autobusų stoties ir aplinkinės teritorijos pritaikymas bendruomenės ir verslo poreikiams </t>
      </is>
    </oc>
    <nc r="R32"/>
  </rcc>
  <rcc rId="1166" sId="1">
    <oc r="R33" t="inlineStr">
      <is>
        <t xml:space="preserve">Rodiklis pasiektas įgyvendinus Veiksmą 1.1.2v Jonavos miesto kultūros centro didžiosios salės atnaujinimas; Veiksmą 1.1.4v  Kaišiadorių miesto kultūros infrastruktūros optimizavimas, sukuriant multifunkcinę erdvę, pritaikytą vietos bendruomenės poreikiams (I etapas); veiksmą 1.1.7v  Prienų krašto muziejaus modernizavimas ; veiksmą 1.1.8v Prienų kultūros centro pastato Prienuose, Vytauto g. 35, rekonstravimas </t>
      </is>
    </oc>
    <nc r="R33"/>
  </rcc>
  <rcc rId="1167" sId="1">
    <oc r="E42">
      <v>18</v>
    </oc>
    <nc r="E42"/>
  </rcc>
  <rcc rId="1168" sId="1">
    <oc r="F42">
      <v>18</v>
    </oc>
    <nc r="F42"/>
  </rcc>
  <rcc rId="1169" sId="1">
    <oc r="G42">
      <v>0</v>
    </oc>
    <nc r="G42"/>
  </rcc>
  <rcc rId="1170" sId="1">
    <oc r="E44">
      <v>6</v>
    </oc>
    <nc r="E44"/>
  </rcc>
  <rcc rId="1171" sId="1">
    <oc r="F44">
      <v>6</v>
    </oc>
    <nc r="F44"/>
  </rcc>
  <rcc rId="1172" sId="1">
    <oc r="G44">
      <v>0</v>
    </oc>
    <nc r="G44"/>
  </rcc>
  <rcc rId="1173" sId="1">
    <oc r="R44" t="inlineStr">
      <is>
        <t xml:space="preserve">Kultūros infrastuktūros modernizavimo projektai pradėti įgyvendinti. Šių projektų rodiklius planuojama pasiekti 2021 m.: Kauno valstybinio muzikinio teatro modernizavimas; VšĮ „Girstučio“ kultūros ir sporto centro (Kovo 11-osios g. 26 Kaune) kultūrinei veiklai naudojamos dalies rekonstravimas; Kauno apskrities viešosios bibliotekos modernizavimas;  Kauno valstybinio lėlių teatro modernizavimas; Kauno valstybinio muzikinio teatro modernizavimas.  Rodiklius  2022 m. planuojama pasiektišių projektų: Kauno IX forto muziejaus modernizavimas; Lietuvos aviacijos muziejaus modernizavimas.    
</t>
      </is>
    </oc>
    <nc r="R44"/>
  </rcc>
  <rcc rId="1174" sId="1">
    <oc r="R42" t="inlineStr">
      <is>
        <t xml:space="preserve">Veiksmo "Visuomenės aplinkosauginį švietimą skatinančios infrastruktūros atnaujinimas Lietuvos zoologijos sode" finansavimo administravimo sutartis pasirašyta 2017 m., darbai pradėti 2020 m., projekto pabaiga planuojama 2023 m., veiksmo  "Šv. Arkangelo Mykolo (Soboro) bažnyčios pritaikymas kultūrinei, turistinei ir socialinei edukacinei veiklai"-  sutartis pasirašyta 2018 m., darbų pabaiga planuojama 2021 m., veiksmo "Kauno kino centro „Romuva“ kultūros paveldo aktualizavimas, jį įveiklinant, optimizuojant ir keliant paslaugų kokybę"-  sutartis pasirašyta 2018 m., darbų pabaiga planuojama 2021 m.
</t>
      </is>
    </oc>
    <nc r="R42"/>
  </rcc>
  <rcc rId="1175" sId="1">
    <oc r="E45">
      <v>80</v>
    </oc>
    <nc r="E45"/>
  </rcc>
  <rcc rId="1176" sId="1">
    <oc r="F45">
      <v>70</v>
    </oc>
    <nc r="F45"/>
  </rcc>
  <rcc rId="1177" sId="1">
    <oc r="G45">
      <v>0</v>
    </oc>
    <nc r="G45"/>
  </rcc>
  <rcc rId="1178" sId="1">
    <oc r="L46">
      <f>SUM(M46:N46)</f>
    </oc>
    <nc r="L46"/>
  </rcc>
  <rcc rId="1179" sId="1">
    <oc r="M46">
      <f>SUM(M53:M68)</f>
    </oc>
    <nc r="M46"/>
  </rcc>
  <rcc rId="1180" sId="1">
    <oc r="N46">
      <f>SUM(N53:N68)</f>
    </oc>
    <nc r="N46"/>
  </rcc>
  <rcc rId="1181" sId="1">
    <oc r="O46">
      <f>SUM(P46:Q46)</f>
    </oc>
    <nc r="O46"/>
  </rcc>
  <rcc rId="1182" sId="1">
    <oc r="P46">
      <f>SUM(P53:P68)</f>
    </oc>
    <nc r="P46"/>
  </rcc>
  <rcc rId="1183" sId="1">
    <oc r="Q46">
      <f>SUM(Q53:Q68)</f>
    </oc>
    <nc r="Q46"/>
  </rcc>
  <rcc rId="1184" sId="1">
    <oc r="E48">
      <v>1</v>
    </oc>
    <nc r="E48">
      <v>0</v>
    </nc>
  </rcc>
  <rcc rId="1185" sId="1">
    <oc r="F48">
      <v>1</v>
    </oc>
    <nc r="F48">
      <v>0</v>
    </nc>
  </rcc>
  <rcc rId="1186" sId="1">
    <oc r="G48">
      <v>1</v>
    </oc>
    <nc r="G48">
      <v>0</v>
    </nc>
  </rcc>
  <rcc rId="1187" sId="1">
    <oc r="E49">
      <v>5</v>
    </oc>
    <nc r="E49">
      <v>0</v>
    </nc>
  </rcc>
  <rcc rId="1188" sId="1">
    <oc r="F49">
      <v>5</v>
    </oc>
    <nc r="F49">
      <v>0</v>
    </nc>
  </rcc>
  <rfmt sheetId="1" sqref="E49:G49" start="0" length="2147483647">
    <dxf>
      <font>
        <color auto="1"/>
      </font>
    </dxf>
  </rfmt>
  <rcc rId="1189" sId="1">
    <oc r="E50">
      <v>2.99</v>
    </oc>
    <nc r="E50"/>
  </rcc>
  <rcc rId="1190" sId="1">
    <oc r="F50">
      <v>1.49</v>
    </oc>
    <nc r="F50"/>
  </rcc>
  <rcc rId="1191" sId="1">
    <oc r="G50">
      <f>0.2+1.1</f>
    </oc>
    <nc r="G50"/>
  </rcc>
  <rcc rId="1192" sId="1">
    <oc r="E51">
      <v>50</v>
    </oc>
    <nc r="E51"/>
  </rcc>
  <rcc rId="1193" sId="1">
    <oc r="F51">
      <v>30</v>
    </oc>
    <nc r="F51"/>
  </rcc>
  <rcc rId="1194" sId="1">
    <oc r="G51">
      <v>17</v>
    </oc>
    <nc r="G51"/>
  </rcc>
  <rcc rId="1195" sId="1">
    <oc r="E52">
      <v>2.35</v>
    </oc>
    <nc r="E52"/>
  </rcc>
  <rcc rId="1196" sId="1">
    <oc r="F52">
      <v>2.35</v>
    </oc>
    <nc r="F52"/>
  </rcc>
  <rcc rId="1197" sId="1">
    <oc r="G52">
      <f>0.48+1.12</f>
    </oc>
    <nc r="G52"/>
  </rcc>
  <rcv guid="{1D381244-AA31-427F-93D8-47BC266CDF71}" action="delete"/>
  <rdn rId="0" localSheetId="1" customView="1" name="Z_1D381244_AA31_427F_93D8_47BC266CDF71_.wvu.FilterData" hidden="1" oldHidden="1">
    <formula>Lapas1!$A$27:$R$74</formula>
    <oldFormula>Lapas1!$A$27:$R$74</oldFormula>
  </rdn>
  <rcv guid="{1D381244-AA31-427F-93D8-47BC266CDF71}"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9" sId="1">
    <oc r="R47" t="inlineStr">
      <is>
        <t>Rodiklis pasiektas įgyvendinus Veiksmą 1.2.8v Kaišiadorių miesto V. Kudirkos ir Maironio gatvių rekonstravimas. Rodiklio reikšmė yra mažesnė todėl, kad buvo įsivėlusi techninė klaida Maironio gatvės TP Bendrojoje dalyje. Į bendruosius statinio rodiklių duomenis perkelta klaidinga reikšmė: Maironio g. ilgis vietoj 768,8 m, turėjo būti 668,8 m, taip kaip nurodyta techninio projekto Susisekimo dalies bendruosiuose statinio rodikliuose. Atsižvelgiant į tai, faktinė pasiekta rodiklio reikšmė yra 1,19 km (rekonstruotų Maironio (668,8 m) ir V. Kudirkos (517 m) gatvių atkarpų ilgių suma); veiksmą 1.2.3v Garliavos miesto K. Aglinsko g. rekonstrukcija; veiksmą 1.2.4v Garliavos miesto gatvių rekonstrukcija; veiksmą 1.2.19v Prienų miesto Birutės g. rekonstrukcija</t>
      </is>
    </oc>
    <nc r="R47"/>
  </rcc>
  <rcc rId="1200" sId="1">
    <oc r="R48" t="inlineStr">
      <is>
        <t>Rodiklis pasiektas įgyvendinus Veiksmą 1.2.1v Jonavos miesto darnaus judumo plano parengimas</t>
      </is>
    </oc>
    <nc r="R48"/>
  </rcc>
  <rcc rId="1201" sId="1">
    <oc r="R49" t="inlineStr">
      <is>
        <t>Sutartis pasirašyta 2017 m., pradėti darbai. Rodiklį planuojama pasiekti 2023 m.</t>
      </is>
    </oc>
    <nc r="R49"/>
  </rcc>
  <rcc rId="1202" sId="1">
    <oc r="R50" t="inlineStr">
      <is>
        <t>Rodiklis pasiektas įgyvendinus Veiksmą 1.2.6v Dviračių takų tinklo Jonavos mieste plėtra: nuo Šaltinio g. iki Žeimių g. ties Jonavos J. Ralio gimnazija Žeimių g. 20 iki Žeimių g. 28; Veiksmą 1.2.11v Dviračių ir pėsčiųjų takų įrengimas Kęstučio ir Paupio gatvėse Prienų mieste</t>
      </is>
    </oc>
    <nc r="R50"/>
  </rcc>
  <rcc rId="1203" sId="1">
    <oc r="R51" t="inlineStr">
      <is>
        <t>Rodiklis pasiektas įgyvendinus Veiksmą 1.2.5v Jonavos miesto Vasario 16-osios, A. Kulviečio, Chemikų gatvių rekonstrukcija, įrengiant modernias eismo saugos priemones</t>
      </is>
    </oc>
    <nc r="R51"/>
  </rcc>
  <rcc rId="1204" sId="1">
    <oc r="R52" t="inlineStr">
      <is>
        <t>Rodiklis pasiektas įgyvendinus Veiksmą 1.2.6v Dviračių takų tinklo Jonavos mieste plėtra: nuo Šaltinio g. iki Žeimių g. ties Jonavos J. Ralio gimnazija Žeimių g. 20 iki Žeimių g. 28; Veiksmą 1.2.7v Pėsčiųjų ir dviračių tako įrengimas aplink Girelės II tvenkinį Kaišiadorių mieste</t>
      </is>
    </oc>
    <nc r="R52"/>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45" start="0" length="2147483647">
    <dxf>
      <font>
        <color auto="1"/>
      </font>
    </dxf>
  </rfmt>
  <rcc rId="1205" sId="1">
    <oc r="R45" t="inlineStr">
      <is>
        <t>Informacijos šaltinis: Lietuvos statistikos departamentas. Vėliausi Lietuvos statistikos departamento duomenys už 2019 metus. Pastebimas išvykusių skaičiaus mažejimas (2018 m. išvykusių buvo 9232).</t>
      </is>
    </oc>
    <nc r="R45"/>
  </rcc>
  <rcc rId="1206" sId="1">
    <oc r="R28" t="inlineStr">
      <is>
        <t xml:space="preserve">Informacijos šaltinis: Lietuvos statistikos departamentas. Rodikliui daro įtaką bendrosios ekonominės tendencijos. Dalis Programoje planuotų veiksmų, kurie turės įtakos rodikliui,  2020 m. nebaigti.
</t>
      </is>
    </oc>
    <nc r="R28"/>
  </rcc>
  <rcc rId="1207" sId="1">
    <oc r="R29" t="inlineStr">
      <is>
        <t xml:space="preserve">Informacijos šaltinis: Lietuvos statistikos departamentas. Rodikliui daro įtaką bendrosios ekonominės tendencijos. Dalis Programoje planuotų veiksmų, kurie turės įtakos rodikliui,  2020 m. nebaigti.
</t>
      </is>
    </oc>
    <nc r="R29"/>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8" sId="1">
    <oc r="E48">
      <v>0</v>
    </oc>
    <nc r="E48"/>
  </rcc>
  <rcc rId="1209" sId="1">
    <oc r="F48">
      <v>0</v>
    </oc>
    <nc r="F48"/>
  </rcc>
  <rcc rId="1210" sId="1">
    <oc r="G48">
      <v>0</v>
    </oc>
    <nc r="G48"/>
  </rcc>
  <rcc rId="1211" sId="1">
    <oc r="E49">
      <v>0</v>
    </oc>
    <nc r="E49"/>
  </rcc>
  <rcc rId="1212" sId="1">
    <oc r="F49">
      <v>0</v>
    </oc>
    <nc r="F49"/>
  </rcc>
  <rcc rId="1213" sId="1">
    <oc r="G49">
      <v>0</v>
    </oc>
    <nc r="G49"/>
  </rcc>
  <rcc rId="1214" sId="1">
    <oc r="E47">
      <f>SUM(E53,E55,E57,E59,E63,E65,E67)</f>
    </oc>
    <nc r="E47">
      <f>SUM(E53,E55,E59,E63,E65,E67)</f>
    </nc>
  </rcc>
  <rcc rId="1215" sId="1">
    <oc r="F47">
      <f>SUM(F53,F55,F57,F59,F63,F65,F67)</f>
    </oc>
    <nc r="F47">
      <f>SUM(F53,F55,F59,F63,F65,F67)</f>
    </nc>
  </rcc>
  <rcc rId="1216" sId="1">
    <oc r="G47">
      <f>SUM(G53,G55,G57,G59,G63,G65,G67)</f>
    </oc>
    <nc r="G47">
      <f>SUM(G53,G55,G59,G63,G65,G67)</f>
    </nc>
  </rcc>
  <rcc rId="1217" sId="1">
    <nc r="E50">
      <f>E61</f>
    </nc>
  </rcc>
  <rcc rId="1218" sId="1">
    <nc r="F50">
      <f>F61</f>
    </nc>
  </rcc>
  <rcc rId="1219" sId="1" odxf="1" dxf="1">
    <nc r="G50">
      <f>G61</f>
    </nc>
    <odxf>
      <font>
        <sz val="9"/>
        <color rgb="FFFF0000"/>
        <name val="Times New Roman"/>
        <scheme val="none"/>
      </font>
    </odxf>
    <ndxf>
      <font>
        <sz val="9"/>
        <color auto="1"/>
        <name val="Times New Roman"/>
        <scheme val="none"/>
      </font>
    </ndxf>
  </rcc>
  <rcc rId="1220" sId="1">
    <nc r="E51">
      <f>SUM(E54,,E56,E58,E60,E64,E66,E68)</f>
    </nc>
  </rcc>
  <rcc rId="1221" sId="1">
    <nc r="F51">
      <f>SUM(F54,,F56,F58,F60,F64,F66,F68)</f>
    </nc>
  </rcc>
  <rcc rId="1222" sId="1" odxf="1" dxf="1">
    <nc r="G51">
      <f>SUM(G54,,G56,G58,G60,G64,G66,G68)</f>
    </nc>
    <odxf>
      <font>
        <sz val="9"/>
        <color rgb="FFFF0000"/>
        <name val="Times New Roman"/>
        <scheme val="none"/>
      </font>
    </odxf>
    <ndxf>
      <font>
        <sz val="9"/>
        <color auto="1"/>
        <name val="Times New Roman"/>
        <scheme val="none"/>
      </font>
    </ndxf>
  </rcc>
  <rcc rId="1223" sId="1">
    <nc r="E52">
      <f>SUM(E62)</f>
    </nc>
  </rcc>
  <rcc rId="1224" sId="1">
    <nc r="F52">
      <f>SUM(F62)</f>
    </nc>
  </rcc>
  <rcc rId="1225" sId="1" odxf="1" dxf="1">
    <nc r="G52">
      <f>SUM(G62)</f>
    </nc>
    <odxf>
      <font>
        <sz val="9"/>
        <color rgb="FFFF0000"/>
        <name val="Times New Roman"/>
        <scheme val="none"/>
      </font>
    </odxf>
    <ndxf>
      <font>
        <sz val="9"/>
        <color auto="1"/>
        <name val="Times New Roman"/>
        <scheme val="none"/>
      </font>
    </ndxf>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5:R40">
    <dxf>
      <fill>
        <patternFill patternType="none">
          <bgColor auto="1"/>
        </patternFill>
      </fill>
    </dxf>
  </rfmt>
  <rcv guid="{1D381244-AA31-427F-93D8-47BC266CDF71}" action="delete"/>
  <rdn rId="0" localSheetId="1" customView="1" name="Z_1D381244_AA31_427F_93D8_47BC266CDF71_.wvu.FilterData" hidden="1" oldHidden="1">
    <formula>Lapas1!$A$27:$R$74</formula>
    <oldFormula>Lapas1!$A$27:$R$74</oldFormula>
  </rdn>
  <rcv guid="{1D381244-AA31-427F-93D8-47BC266CDF71}"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4:R34">
    <dxf>
      <fill>
        <patternFill patternType="none">
          <bgColor auto="1"/>
        </patternFill>
      </fill>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6" sId="1">
    <oc r="C35" t="inlineStr">
      <is>
        <t>1-1-P-2</t>
      </is>
    </oc>
    <nc r="C35" t="inlineStr">
      <is>
        <t>1-1-P-5</t>
      </is>
    </nc>
  </rcc>
  <rcc rId="457" sId="1">
    <oc r="D35" t="inlineStr">
      <is>
        <t xml:space="preserve">Produkto vertinimo kriterijus: Pastatyti arba atnaujinti viešieji arba komerciniai pastatai miestų vietovėse, kv.m.
</t>
      </is>
    </oc>
    <nc r="D35" t="inlineStr">
      <is>
        <t>Modernizuoti kultūros infrastruktūros objektai, vnt.</t>
      </is>
    </nc>
  </rcc>
  <rfmt sheetId="1" sqref="C35:D35" start="0" length="2147483647">
    <dxf>
      <font>
        <color auto="1"/>
      </font>
    </dxf>
  </rfmt>
  <rcc rId="458" sId="1">
    <oc r="E35">
      <v>5100</v>
    </oc>
    <nc r="E35">
      <v>1</v>
    </nc>
  </rcc>
  <rcc rId="459" sId="1">
    <oc r="F35">
      <v>0</v>
    </oc>
    <nc r="F35">
      <v>1</v>
    </nc>
  </rcc>
  <rcc rId="460" sId="1">
    <oc r="G35">
      <v>0</v>
    </oc>
    <nc r="G35">
      <v>1</v>
    </nc>
  </rcc>
  <rfmt sheetId="1" sqref="E35:G35" start="0" length="2147483647">
    <dxf>
      <font>
        <color auto="1"/>
      </font>
    </dxf>
  </rfmt>
  <rcc rId="461" sId="1">
    <oc r="G33">
      <v>0</v>
    </oc>
    <nc r="G33">
      <v>1</v>
    </nc>
  </rcc>
  <rcc rId="462" sId="1">
    <oc r="J35" t="inlineStr">
      <is>
        <t>Įgyvendinamas projektas</t>
      </is>
    </oc>
    <nc r="J35" t="inlineStr">
      <is>
        <t>Baigtas įgyvendinti</t>
      </is>
    </nc>
  </rcc>
  <rcc rId="463" sId="1">
    <oc r="K35" t="inlineStr">
      <is>
        <t>07.1.1-CPVA-R-904-21-0012</t>
      </is>
    </oc>
    <nc r="K35" t="inlineStr">
      <is>
        <t>07.1.1-CPVA-R-305-21-0008</t>
      </is>
    </nc>
  </rcc>
  <rfmt sheetId="1" sqref="J35:K35" start="0" length="2147483647">
    <dxf>
      <font>
        <color auto="1"/>
      </font>
    </dxf>
  </rfmt>
  <rcc rId="464" sId="1">
    <oc r="P35">
      <v>2591398.0499999998</v>
    </oc>
    <nc r="P35">
      <v>568497.14</v>
    </nc>
  </rcc>
  <rcc rId="465" sId="1">
    <oc r="Q35">
      <v>957288.55</v>
    </oc>
    <nc r="Q35">
      <v>100323.06</v>
    </nc>
  </rcc>
  <rcc rId="466" sId="1">
    <oc r="O35">
      <v>3548686.6</v>
    </oc>
    <nc r="O35">
      <f>P35+Q35</f>
    </nc>
  </rcc>
  <rcc rId="467" sId="1">
    <oc r="O36">
      <f>P36+Q36</f>
    </oc>
    <nc r="O36">
      <f>P36+Q36</f>
    </nc>
  </rcc>
  <rcc rId="468" sId="1">
    <oc r="O37">
      <f>SUM(P37:Q37)</f>
    </oc>
    <nc r="O37">
      <f>P37+Q37</f>
    </nc>
  </rcc>
  <rcc rId="469" sId="1">
    <oc r="O38">
      <f>SUM(P38:Q38)</f>
    </oc>
    <nc r="O38">
      <f>P38+Q38</f>
    </nc>
  </rcc>
  <rcc rId="470" sId="1">
    <oc r="O39">
      <v>1301439.92</v>
    </oc>
    <nc r="O39">
      <f>P39+Q39</f>
    </nc>
  </rcc>
  <rcc rId="471" sId="1">
    <oc r="O40">
      <v>0</v>
    </oc>
    <nc r="O40">
      <f>P40+Q40</f>
    </nc>
  </rcc>
  <rcc rId="472" sId="1">
    <oc r="O41">
      <f>Q41</f>
    </oc>
    <nc r="O41">
      <f>P41+Q41</f>
    </nc>
  </rcc>
  <rcc rId="473" sId="1">
    <oc r="O42">
      <f>SUM(P42:Q42)</f>
    </oc>
    <nc r="O42">
      <f>P42+Q42</f>
    </nc>
  </rcc>
  <rcc rId="474" sId="1">
    <oc r="O43">
      <v>0</v>
    </oc>
    <nc r="O43">
      <f>P43+Q43</f>
    </nc>
  </rcc>
  <rcc rId="475" sId="1">
    <oc r="O44">
      <f>P44</f>
    </oc>
    <nc r="O44">
      <f>P44+Q44</f>
    </nc>
  </rcc>
  <rcc rId="476" sId="1">
    <oc r="O45">
      <f>SUM(P45:Q45)</f>
    </oc>
    <nc r="O45">
      <f>P45+Q45</f>
    </nc>
  </rcc>
  <rcc rId="477" sId="1">
    <oc r="O46">
      <f>SUM(P46:Q46)</f>
    </oc>
    <nc r="O46">
      <f>P46+Q46</f>
    </nc>
  </rcc>
  <rcc rId="478" sId="1">
    <oc r="O47">
      <v>0</v>
    </oc>
    <nc r="O47">
      <f>P47+Q47</f>
    </nc>
  </rcc>
  <rcc rId="479" sId="1">
    <oc r="O48">
      <f>SUM(P48:Q48)</f>
    </oc>
    <nc r="O48">
      <f>P48+Q48</f>
    </nc>
  </rcc>
  <rcc rId="480" sId="1">
    <oc r="O49">
      <f>SUM(P49:Q49)</f>
    </oc>
    <nc r="O49">
      <f>P49+Q49</f>
    </nc>
  </rcc>
  <rcc rId="481" sId="1">
    <oc r="O50">
      <f>SUM(P50:Q50)</f>
    </oc>
    <nc r="O50">
      <f>P50+Q50</f>
    </nc>
  </rcc>
  <rcc rId="482" sId="1">
    <oc r="O51">
      <v>0</v>
    </oc>
    <nc r="O51">
      <f>P51+Q51</f>
    </nc>
  </rcc>
  <rcc rId="483" sId="1">
    <oc r="O52">
      <v>0</v>
    </oc>
    <nc r="O52">
      <f>P52+Q52</f>
    </nc>
  </rcc>
  <rcc rId="484" sId="1">
    <oc r="O53">
      <v>0</v>
    </oc>
    <nc r="O53">
      <f>P53+Q53</f>
    </nc>
  </rcc>
  <rcc rId="485" sId="1">
    <oc r="O54">
      <f>SUM(P54:Q54)</f>
    </oc>
    <nc r="O54">
      <f>P54+Q54</f>
    </nc>
  </rcc>
  <rcc rId="486" sId="1">
    <nc r="O55">
      <f>P55+Q55</f>
    </nc>
  </rcc>
  <rcc rId="487" sId="1">
    <nc r="O56">
      <f>P56+Q56</f>
    </nc>
  </rcc>
  <rcc rId="488" sId="1">
    <nc r="O57">
      <f>P57+Q57</f>
    </nc>
  </rcc>
  <rcc rId="489" sId="1">
    <nc r="O58">
      <f>P58+Q58</f>
    </nc>
  </rcc>
  <rcc rId="490" sId="1">
    <nc r="O59">
      <f>P59+Q59</f>
    </nc>
  </rcc>
  <rcc rId="491" sId="1">
    <nc r="O60">
      <f>P60+Q60</f>
    </nc>
  </rcc>
  <rcc rId="492" sId="1">
    <nc r="O61">
      <f>P61+Q61</f>
    </nc>
  </rcc>
  <rcc rId="493" sId="1">
    <nc r="O62">
      <f>P62+Q62</f>
    </nc>
  </rcc>
  <rfmt sheetId="1" sqref="O35:Q35" start="0" length="2147483647">
    <dxf>
      <font>
        <color auto="1"/>
      </font>
    </dxf>
  </rfmt>
  <rcc rId="494" sId="1">
    <oc r="R35" t="inlineStr">
      <is>
        <t>2019 m. pasirašyta finansavimo sutartis, atliktos viešųjų pirkimų procedūros, pradėti rangos darbai. Planuojama projekto pabaiga 2021m</t>
      </is>
    </oc>
    <nc r="R35" t="inlineStr">
      <is>
        <t xml:space="preserve">Projektas baigtas.                                                                Projekto metu atnaujinta Jonavos r. savivaldybės Kultūros centro didžioji salė, scena ir salės pagalbinės patalpos. Atlikti šie darbai: salės grindų remontas, salės sienų remontas, salės lubų remontas; tiesioginio išėjimo iš 3 aukšto operatorinių į salę įrengimas; operatoriaus patalpų perprojektavimas; scenos grindų remontas, stelažų įrengimas, laiptelių įrengimas į apšvietimo ložes, gaisrinė sauga; vėdinimas; priešgaisrinė signalizacija; vidaus elektros tinklai; automatinė gesinimo sistema; apsauginė signalizacija. Projekto metu sumontuota salės ir scenos įranga, įsigytos ir sumontuotos kultūros centro didžiosios salės kėdės, vaizdo ir įgarsinimo įranga. </t>
      </is>
    </nc>
  </rcc>
  <rfmt sheetId="1" sqref="R35" start="0" length="2147483647">
    <dxf>
      <font>
        <color auto="1"/>
      </font>
    </dxf>
  </rfmt>
  <rcc rId="495" sId="1">
    <oc r="R33" t="inlineStr">
      <is>
        <t>Projektas pradėtas vykdyti 2019-06 mėn, rodiklius planuojama pasiekti iki projekto vykdymo pabaigos 2021-07 mėn.</t>
      </is>
    </oc>
    <nc r="R33" t="inlineStr">
      <is>
        <t xml:space="preserve">Rodiklis pasiektas įgyvendinus Veiksmą 1.1.2v Jonavos miesto kultūros centro didžiosios salės atnaujinimas </t>
      </is>
    </nc>
  </rcc>
  <rfmt sheetId="1" sqref="R33" start="0" length="2147483647">
    <dxf>
      <font>
        <color auto="1"/>
      </font>
    </dxf>
  </rfmt>
  <rcc rId="496" sId="1">
    <oc r="C45" t="inlineStr">
      <is>
        <t>1-1-P-3</t>
      </is>
    </oc>
    <nc r="C45" t="inlineStr">
      <is>
        <t>1-1-P-1</t>
      </is>
    </nc>
  </rcc>
  <rcc rId="497" sId="1">
    <oc r="D45" t="inlineStr">
      <is>
        <t>Sutvarkyti, įrengti ir pritaikyti lankymui gamtos ir kultūros paveldo objektai ir teritorijos, vnt.</t>
      </is>
    </oc>
    <nc r="D45" t="inlineStr">
      <is>
        <t>Sukurtos arba atnaujintos atviros erdvės miestų vietovėse, m2</t>
      </is>
    </nc>
  </rcc>
  <rfmt sheetId="1" sqref="C45:D45" start="0" length="2147483647">
    <dxf>
      <font>
        <color auto="1"/>
      </font>
    </dxf>
  </rfmt>
  <rcc rId="498" sId="1">
    <oc r="E45">
      <v>1</v>
    </oc>
    <nc r="E45">
      <v>12872</v>
    </nc>
  </rcc>
  <rcc rId="499" sId="1">
    <oc r="F45">
      <v>0</v>
    </oc>
    <nc r="F45">
      <v>12872</v>
    </nc>
  </rcc>
  <rcc rId="500" sId="1">
    <oc r="G45">
      <v>0</v>
    </oc>
    <nc r="G45">
      <v>12872</v>
    </nc>
  </rcc>
  <rfmt sheetId="1" sqref="E45:G45" start="0" length="2147483647">
    <dxf>
      <font>
        <color auto="1"/>
      </font>
    </dxf>
  </rfmt>
  <rcc rId="501" sId="1">
    <oc r="G31">
      <v>0</v>
    </oc>
    <nc r="G31">
      <v>12872</v>
    </nc>
  </rcc>
  <rcc rId="502" sId="1">
    <oc r="J45" t="inlineStr">
      <is>
        <t>Įgyvendinamas projektas</t>
      </is>
    </oc>
    <nc r="J45" t="inlineStr">
      <is>
        <t>Baigtas įgyvendinti</t>
      </is>
    </nc>
  </rcc>
  <rcc rId="503" sId="1">
    <oc r="K45" t="inlineStr">
      <is>
        <t>05.4.1-CPVA-R-302-21-0005</t>
      </is>
    </oc>
    <nc r="K45" t="inlineStr">
      <is>
        <t>07.1.1-CPVA-R-903-21-0001</t>
      </is>
    </nc>
  </rcc>
  <rfmt sheetId="1" sqref="J45:K45" start="0" length="2147483647">
    <dxf>
      <font>
        <color auto="1"/>
      </font>
    </dxf>
  </rfmt>
  <rcc rId="504" sId="1">
    <oc r="P45">
      <v>625468.29</v>
    </oc>
    <nc r="P45">
      <v>636329.23</v>
    </nc>
  </rcc>
  <rcc rId="505" sId="1">
    <oc r="Q45">
      <v>796349.88</v>
    </oc>
    <nc r="Q45">
      <v>51595.05</v>
    </nc>
  </rcc>
  <rfmt sheetId="1" sqref="O45:Q45" start="0" length="2147483647">
    <dxf>
      <font>
        <color auto="1"/>
      </font>
    </dxf>
  </rfmt>
  <rcc rId="506" sId="1">
    <oc r="R45" t="inlineStr">
      <is>
        <t>2018 m sausio mėn. pasirašyta projekto finansavimo administravimo sutartis. Veiksmas 2018 m. pradėtas įgyvendinti, 2019 m.  planuota baigti rangos darbus, bet rangovas vėluoja. 2020 m. įsigyta įranga. Projekto pabaiga planuojama 2021 m. I ketv.</t>
      </is>
    </oc>
    <nc r="R45" t="inlineStr">
      <is>
        <t xml:space="preserve">Projektas baigtas.                                                                                                          Projektas finansuotas iš SB lėšų, kurios atstatytos gavus ES ir VB finansavimą atliktose projekto veiklose: Atnaujinti 9 objektai: įvažiavimo ir pėsčiųjų tako prie Kauno g. 61, teritorijos prie Kauno g. 91, Lietavos g. šaligatvio (nuo J. Basanavičiaus g. iki Kosmonautų g.), aikštelės prie daugiabučių namų Parko g. 5 ir 7, teritorija prie daugiabučių namų Prezidento g.18, Prezidento g. 19A, Panerių g. 29 ir Panerių g. 31, laiptų į Rimkus (adresas Chemikų g.), pėsčiųjų tako Chemikų g. kvartale, pėsčiųjų tako ir laiptų link Kosmonautų g. 2A, 2B, 16 namų bei pėsčiųjų tako nuo Žeimių g. dviračių tako iki Kalnų g., teritorija tarp daugiabučių namų Parko g.1 ir Parko g.3. Sukurtos ir atnaujintos erdvės – 12872 kv.m. </t>
      </is>
    </nc>
  </rcc>
  <rfmt sheetId="1" sqref="R45" start="0" length="2147483647">
    <dxf>
      <font>
        <color auto="1"/>
      </font>
    </dxf>
  </rfmt>
  <rcc rId="507" sId="1">
    <oc r="R31" t="inlineStr">
      <is>
        <t xml:space="preserve">2019 m. baigtas  įgyvendinti projektas "Marvelės upelio slėnio sutvarkymas", 2020 m. baigti projektai "Apžvalgos aikštelės Aleksote rekonstravimas", "Kompleksiškas Kauko laiptų prie Aukštaičių g. zonos sutvarkymas". Dėl užsitęsusių TP parengimo procedūrų projektų "Teritorijos prie daugiafunkcio S.Dariaus ir S.Girėno sveikatinimo, kultūros ir užimtumo  centro, Lietuvos sporto universiteto ir Sporto Halės sutvarkymas" ir "Kompleksiškas Ąžuolyno parke esančios infrastruktūros sutvarkymas, pritaikant ją visuomenės poreikiams" paraiškos pateiktos 2018 m. gruodžio mėn. Rodiklius planuojama pasiekti 2021 m., "Buvusios Aviacijos gamyklos teritorijos konversija" dėl užsitęsusio techninio projektavimo darbų rangos darbai pradėti 2020 m. balandžio mėn., rangos darbai baigti, tačiau vyksta užbaigimo aktų galutniai derinimai, todėl rodiklis bus pasiektas 2021 m. I ketvirtyje. "Nemuno salos išvystymas į multifunkcinį sveikatinimo ir kultūros kompleksą pritaikant jį visuomenės poreikiams" į projekto veiklas įtraukta pėsčiųjų tilto statyba, vyko architektūrinis konkursas, teritorijos ir tiltų projektavimas, todėl rangos darbai nepradėti įgyvendinti. Darbus baigti ir rodiklį numatoma pasiekti iki 2023 m.
</t>
      </is>
    </oc>
    <nc r="R31" t="inlineStr">
      <is>
        <t xml:space="preserve">Rodiklis pasiektas įgyvendinus Veiksmą 1.1.12v Jonavos miesto žemutinės dalies kompleksinis gyvenamųjų namų kiemų bei aplinkos sutvarkymas ir pasiekiamumo gerinimas
</t>
      </is>
    </nc>
  </rcc>
  <rfmt sheetId="1" sqref="R31" start="0" length="2147483647">
    <dxf>
      <font>
        <color auto="1"/>
      </font>
    </dxf>
  </rfmt>
  <rfmt sheetId="1" sqref="C79" start="0" length="0">
    <dxf>
      <font>
        <sz val="9"/>
        <color auto="1"/>
        <name val="Times New Roman"/>
        <scheme val="none"/>
      </font>
      <fill>
        <patternFill patternType="solid">
          <bgColor theme="0" tint="-0.14999847407452621"/>
        </patternFill>
      </fill>
    </dxf>
  </rfmt>
  <rfmt sheetId="1" sqref="D79" start="0" length="0">
    <dxf>
      <font>
        <sz val="9"/>
        <color auto="1"/>
        <name val="Times New Roman"/>
        <scheme val="none"/>
      </font>
      <fill>
        <patternFill patternType="solid">
          <bgColor theme="0" tint="-0.14999847407452621"/>
        </patternFill>
      </fill>
      <alignment vertical="top" readingOrder="0"/>
    </dxf>
  </rfmt>
  <rcc rId="508" sId="1">
    <oc r="E79">
      <v>1</v>
    </oc>
    <nc r="E79">
      <v>17</v>
    </nc>
  </rcc>
  <rcc rId="509" sId="1">
    <oc r="F79">
      <v>0</v>
    </oc>
    <nc r="F79">
      <v>17</v>
    </nc>
  </rcc>
  <rcc rId="510" sId="1">
    <oc r="G79">
      <v>1</v>
    </oc>
    <nc r="G79">
      <v>17</v>
    </nc>
  </rcc>
  <rfmt sheetId="1" sqref="E79:G79" start="0" length="2147483647">
    <dxf>
      <font>
        <color auto="1"/>
      </font>
    </dxf>
  </rfmt>
  <rcc rId="511" sId="1" odxf="1" dxf="1">
    <oc r="C79" t="inlineStr">
      <is>
        <t>1-2-P-1</t>
      </is>
    </oc>
    <nc r="C79" t="inlineStr">
      <is>
        <t>1-2-P-5</t>
      </is>
    </nc>
    <ndxf>
      <font>
        <sz val="9"/>
        <color rgb="FFFF0000"/>
        <name val="Times New Roman"/>
        <scheme val="none"/>
      </font>
      <fill>
        <patternFill patternType="none">
          <bgColor indexed="65"/>
        </patternFill>
      </fill>
    </ndxf>
  </rcc>
  <rcc rId="512" sId="1" odxf="1" dxf="1">
    <oc r="D79" t="inlineStr">
      <is>
        <t>Švietimo ir kitų švietimo teikėjų įstaigos, kuriose pagal veiksmų programą ERPF lėšomis sukurta ar atnaujinta ne mažiau nei viena edukacinė erdvė, vnt.</t>
      </is>
    </oc>
    <nc r="D79" t="inlineStr">
      <is>
        <t xml:space="preserve">Įdiegtos saugų eismą gerinančios ir aplinkosaugos priemonės, vnt.   </t>
      </is>
    </nc>
    <ndxf>
      <font>
        <sz val="9"/>
        <color rgb="FFFF0000"/>
        <name val="Times New Roman"/>
        <scheme val="none"/>
      </font>
      <fill>
        <patternFill patternType="none">
          <bgColor indexed="65"/>
        </patternFill>
      </fill>
      <alignment vertical="center" readingOrder="0"/>
    </ndxf>
  </rcc>
  <rfmt sheetId="1" sqref="C79:D79" start="0" length="2147483647">
    <dxf>
      <font>
        <color auto="1"/>
      </font>
    </dxf>
  </rfmt>
  <rcc rId="513" sId="1">
    <oc r="K79" t="inlineStr">
      <is>
        <t>09.1.3-CPVA-R-725-21-0004</t>
      </is>
    </oc>
    <nc r="K79" t="inlineStr">
      <is>
        <t>06.2.1-TID-R-511-21-0001</t>
      </is>
    </nc>
  </rcc>
  <rfmt sheetId="1" sqref="J79:K79" start="0" length="2147483647">
    <dxf>
      <font>
        <color auto="1"/>
      </font>
    </dxf>
  </rfmt>
  <rcc rId="514" sId="1" odxf="1" dxf="1">
    <oc r="P79">
      <v>34791.46</v>
    </oc>
    <nc r="P79">
      <v>1100202.22</v>
    </nc>
    <odxf>
      <font>
        <sz val="9"/>
        <color rgb="FFFF0000"/>
        <name val="Times New Roman"/>
        <scheme val="none"/>
      </font>
    </odxf>
    <ndxf>
      <font>
        <sz val="9"/>
        <color auto="1"/>
        <name val="Times New Roman"/>
        <scheme val="none"/>
      </font>
    </ndxf>
  </rcc>
  <rcc rId="515" sId="1" odxf="1" dxf="1">
    <oc r="Q79">
      <v>6139.84</v>
    </oc>
    <nc r="Q79">
      <v>330506.06</v>
    </nc>
    <odxf>
      <font>
        <sz val="9"/>
        <color rgb="FFFF0000"/>
        <name val="Times New Roman"/>
        <scheme val="none"/>
      </font>
    </odxf>
    <ndxf>
      <font>
        <sz val="9"/>
        <color auto="1"/>
        <name val="Times New Roman"/>
        <scheme val="none"/>
      </font>
    </ndxf>
  </rcc>
  <rfmt sheetId="1" sqref="O79" start="0" length="2147483647">
    <dxf>
      <font>
        <color auto="1"/>
      </font>
    </dxf>
  </rfmt>
  <rcc rId="516" sId="1">
    <oc r="R79" t="inlineStr">
      <is>
        <t>2017 m. pasirašyta projekto finansavimo administravimo sutartis, 2018 m projektas pabaigtas įgyvendinti .</t>
      </is>
    </oc>
    <nc r="R79" t="inlineStr">
      <is>
        <t xml:space="preserve">Projektas baigtas.  
Projekto metu rekonstruotos Jonavos miesto Vasario 16-osios, A. Kulviečio ir Chemikų gatvės, kurių bendras ilgis – 2,9 km. Gatvėse įrengta 17 vnt. eismo saugą šiose gatvėse gerinančių priemonių: saugumo salelės, greičio mažinimo kalneliai, pėsčiųjų perėjos su kryptinių pėsčiųjų perėjų apšvietimu, dangos ženklinimas su įspėjamuoju paviršiumi žmonėms su negalia, kelio ženklai, pėsčiųjų/dviračių takai.       </t>
      </is>
    </nc>
  </rcc>
  <rfmt sheetId="1" sqref="R79" start="0" length="2147483647">
    <dxf>
      <font>
        <color auto="1"/>
      </font>
    </dxf>
  </rfmt>
  <rcc rId="517" sId="1">
    <oc r="R73" t="inlineStr">
      <is>
        <t>Sutartis pasirašyta 2017 m., pradėti darbai. Rodiklį planuojama pasiekti  2023 m.</t>
      </is>
    </oc>
    <nc r="R73" t="inlineStr">
      <is>
        <t>Rodiklis pasiektas įgyvendinus Veiksmą 1.2.5v Jonavos miesto Vasario 16-osios, A. Kulviečio, Chemikų gatvių rekonstrukcija, įrengiant modernias eismo saugos priemones</t>
      </is>
    </nc>
  </rcc>
  <rfmt sheetId="1" sqref="R73" start="0" length="2147483647">
    <dxf>
      <font>
        <i val="0"/>
      </font>
    </dxf>
  </rfmt>
  <rfmt sheetId="1" sqref="R73" start="0" length="2147483647">
    <dxf>
      <font>
        <color auto="1"/>
      </font>
    </dxf>
  </rfmt>
  <rcc rId="518" sId="1">
    <oc r="G73">
      <v>0</v>
    </oc>
    <nc r="G73">
      <v>17</v>
    </nc>
  </rcc>
  <rcc rId="519" sId="1">
    <oc r="C95" t="inlineStr">
      <is>
        <t>1-4-P-4</t>
      </is>
    </oc>
    <nc r="C95" t="inlineStr">
      <is>
        <t>1-2-P-1</t>
      </is>
    </nc>
  </rcc>
  <rcc rId="520" sId="1">
    <oc r="D95" t="inlineStr">
      <is>
        <t>Įdiegtos saugų eismą gerinančios priemonės, vnt.</t>
      </is>
    </oc>
    <nc r="D95" t="inlineStr">
      <is>
        <t>Bendras rekonstruotų arba atnaujintų kelių ilgis, km</t>
      </is>
    </nc>
  </rcc>
  <rfmt sheetId="1" sqref="C95:D95" start="0" length="2147483647">
    <dxf>
      <font>
        <color auto="1"/>
      </font>
    </dxf>
  </rfmt>
  <rcc rId="521" sId="1">
    <oc r="E95">
      <v>8</v>
    </oc>
    <nc r="E95">
      <v>0.33</v>
    </nc>
  </rcc>
  <rcc rId="522" sId="1">
    <oc r="F95">
      <v>8</v>
    </oc>
    <nc r="F95">
      <v>0</v>
    </nc>
  </rcc>
  <rcc rId="523" sId="1">
    <oc r="G95">
      <v>8</v>
    </oc>
    <nc r="G95">
      <v>0</v>
    </nc>
  </rcc>
  <rfmt sheetId="1" sqref="E95:G95" start="0" length="2147483647">
    <dxf>
      <font>
        <color auto="1"/>
      </font>
    </dxf>
  </rfmt>
  <rcc rId="524" sId="1">
    <oc r="J95" t="inlineStr">
      <is>
        <t>Baigtas įgyvendinti</t>
      </is>
    </oc>
    <nc r="J95" t="inlineStr">
      <is>
        <t>Įgyvendinamas projektas</t>
      </is>
    </nc>
  </rcc>
  <rcc rId="525" sId="1">
    <oc r="K95" t="inlineStr">
      <is>
        <t>06.2.1-TID-R-511-21-0008</t>
      </is>
    </oc>
    <nc r="K95" t="inlineStr">
      <is>
        <t>06.2.1-TID-R-511-21-0024</t>
      </is>
    </nc>
  </rcc>
  <rfmt sheetId="1" sqref="J95:K95" start="0" length="2147483647">
    <dxf>
      <font>
        <color auto="1"/>
      </font>
    </dxf>
  </rfmt>
  <rcc rId="526" sId="1">
    <oc r="P95">
      <v>293760</v>
    </oc>
    <nc r="P95">
      <v>321634.65999999997</v>
    </nc>
  </rcc>
  <rcc rId="527" sId="1">
    <oc r="Q95">
      <v>465522.15</v>
    </oc>
    <nc r="Q95">
      <v>151503.87</v>
    </nc>
  </rcc>
  <rfmt sheetId="1" sqref="O95:Q95" start="0" length="2147483647">
    <dxf>
      <font>
        <color auto="1"/>
      </font>
    </dxf>
  </rfmt>
  <rcc rId="528" sId="1">
    <oc r="R95" t="inlineStr">
      <is>
        <t>Projektas pradėtas įgyvendinti 2018 m.,  Projektas baigtas įgyvendinti 2019 m.</t>
      </is>
    </oc>
    <nc r="R95" t="inlineStr">
      <is>
        <t xml:space="preserve">Projekto rangos darbai baigti.                                                                Projekto metu nutiesta nauja gatvės atkarpa 0,33 km, įrengtas pėsčiųjų-dviračių takas, automobilių stovėjimo aikštelė, apžvalgos aikštelė.                                           2021 m. planuojamas pateikti galutinis mokėjimo projektas (pasibaigus karantinui).  </t>
      </is>
    </nc>
  </rcc>
  <rfmt sheetId="1" sqref="R95" start="0" length="2147483647">
    <dxf>
      <font>
        <color auto="1"/>
      </font>
    </dxf>
  </rfmt>
  <rcc rId="529" sId="1">
    <oc r="C75" t="inlineStr">
      <is>
        <t>1-2-P-1</t>
      </is>
    </oc>
    <nc r="C75" t="inlineStr">
      <is>
        <t>1-2-P-2</t>
      </is>
    </nc>
  </rcc>
  <rcc rId="530" sId="1">
    <oc r="D75" t="inlineStr">
      <is>
        <t>Švietimo ir kitų švietimo teikėjų įstaigos, kuriose pagal veiksmų programą ERPF lėšomis sukurta ar atnaujinta ne mažiau nei viena edukacinė erdvė, vnt.</t>
      </is>
    </oc>
    <nc r="D75" t="inlineStr">
      <is>
        <t>Parengti darnaus judumo mieste planai, vnt.</t>
      </is>
    </nc>
  </rcc>
  <rcc rId="531" sId="1">
    <oc r="F75">
      <v>0</v>
    </oc>
    <nc r="F75">
      <v>1</v>
    </nc>
  </rcc>
  <rcc rId="532" sId="1">
    <oc r="G75">
      <v>0</v>
    </oc>
    <nc r="G75">
      <v>1</v>
    </nc>
  </rcc>
  <rcc rId="533" sId="1">
    <oc r="G70">
      <v>0</v>
    </oc>
    <nc r="G70">
      <v>1</v>
    </nc>
  </rcc>
  <rfmt sheetId="1" sqref="C75:G75" start="0" length="2147483647">
    <dxf>
      <font>
        <color auto="1"/>
      </font>
    </dxf>
  </rfmt>
  <rcc rId="534" sId="1">
    <oc r="J75" t="inlineStr">
      <is>
        <t>Įgyvendinamas projektas</t>
      </is>
    </oc>
    <nc r="J75" t="inlineStr">
      <is>
        <t>Baigtas įgyvendinti</t>
      </is>
    </nc>
  </rcc>
  <rcc rId="535" sId="1">
    <oc r="K75" t="inlineStr">
      <is>
        <t>09.1.3-CPVA-R-705-21-0001</t>
      </is>
    </oc>
    <nc r="K75" t="inlineStr">
      <is>
        <t>04.5.1-TID-V-513-01-0003</t>
      </is>
    </nc>
  </rcc>
  <rcc rId="536" sId="1" odxf="1" dxf="1">
    <oc r="P75">
      <v>246836.47</v>
    </oc>
    <nc r="P75">
      <v>14913.25</v>
    </nc>
    <odxf>
      <font>
        <sz val="9"/>
        <color rgb="FFFF0000"/>
        <name val="Times New Roman"/>
        <scheme val="none"/>
      </font>
    </odxf>
    <ndxf>
      <font>
        <sz val="9"/>
        <color rgb="FFFF0000"/>
        <name val="Times New Roman"/>
        <scheme val="none"/>
      </font>
    </ndxf>
  </rcc>
  <rcc rId="537" sId="1" odxf="1" dxf="1">
    <oc r="Q75">
      <v>49816.63</v>
    </oc>
    <nc r="Q75">
      <v>2631.75</v>
    </nc>
    <odxf>
      <font>
        <sz val="9"/>
        <color rgb="FFFF0000"/>
        <name val="Times New Roman"/>
        <scheme val="none"/>
      </font>
    </odxf>
    <ndxf>
      <font>
        <sz val="9"/>
        <color auto="1"/>
        <name val="Times New Roman"/>
        <scheme val="none"/>
      </font>
    </ndxf>
  </rcc>
  <rcc rId="538" sId="1">
    <oc r="R75" t="inlineStr">
      <is>
        <t>2018 m pasirašyta projekto finansavimo administravimo sutartis, atliktas projektavimas ir TP  ekspertizė, 2020 m. baigti rangos darbai  ir įsigyti baldai ir įranga. Užtruko patikros metu nustaytų neatitikimų šalinimas ir įforminimas, todėl atidėtas galutinio mokėjimo prašymo pateikimo terminas.</t>
      </is>
    </oc>
    <nc r="R75" t="inlineStr">
      <is>
        <t xml:space="preserve">Projektas baigtas.
Parengtas  Jonavos miesto darnaus judumo planas.  </t>
      </is>
    </nc>
  </rcc>
  <rfmt sheetId="1" sqref="R75" start="0" length="2147483647">
    <dxf>
      <font>
        <i val="0"/>
      </font>
    </dxf>
  </rfmt>
  <rcc rId="539" sId="1">
    <oc r="R70" t="inlineStr">
      <is>
        <t>Visų projektų finansavimo administravimo sutartys  pasirašytos, pradėti įgyvendinti visi projektai,  iki 2020 m. pabaigos įgyvendintas vienas projektas.</t>
      </is>
    </oc>
    <nc r="R70" t="inlineStr">
      <is>
        <t>Rodiklis pasiektas įgyvendinus Veiksmą 1.2.1v Jonavos miesto darnaus judumo plano parengimas</t>
      </is>
    </nc>
  </rcc>
  <rfmt sheetId="1" sqref="R70" start="0" length="2147483647">
    <dxf>
      <font>
        <color auto="1"/>
      </font>
    </dxf>
  </rfmt>
  <rfmt sheetId="1" sqref="R70" start="0" length="2147483647">
    <dxf>
      <font>
        <i val="0"/>
      </font>
    </dxf>
  </rfmt>
  <rfmt sheetId="1" sqref="G70" start="0" length="2147483647">
    <dxf>
      <font>
        <color auto="1"/>
      </font>
    </dxf>
  </rfmt>
  <rfmt sheetId="1" sqref="J75:R75" start="0" length="2147483647">
    <dxf>
      <font>
        <color auto="1"/>
      </font>
    </dxf>
  </rfmt>
  <rcc rId="540" sId="1">
    <oc r="C76" t="inlineStr">
      <is>
        <t>1-2-P-1</t>
      </is>
    </oc>
    <nc r="C76" t="inlineStr">
      <is>
        <t>1-2-P-3</t>
      </is>
    </nc>
  </rcc>
  <rcc rId="541" sId="1">
    <oc r="D76" t="inlineStr">
      <is>
        <t>Švietimo ir kitų švietimo teikėjų įstaigos, kuriose pagal veiksmų programą ERPF lėšomis sukurta ar atnaujinta ne mažiau nei viena edukacinė erdvė, vnt.</t>
      </is>
    </oc>
    <nc r="D76" t="inlineStr">
      <is>
        <t>Įgyvendintos darnaus judumo priemonės, skaičius</t>
      </is>
    </nc>
  </rcc>
  <rcc rId="542" sId="1">
    <oc r="E76">
      <v>1</v>
    </oc>
    <nc r="E76">
      <v>5</v>
    </nc>
  </rcc>
  <rcc rId="543" sId="1">
    <oc r="K76" t="inlineStr">
      <is>
        <t>09.1.3-CPVA-R-705-21-0002</t>
      </is>
    </oc>
    <nc r="K76" t="inlineStr">
      <is>
        <t>04.5.1-TID-R-514-21-0003</t>
      </is>
    </nc>
  </rcc>
  <rcc rId="544" sId="1">
    <oc r="P76">
      <v>594525.56999999995</v>
    </oc>
    <nc r="P76">
      <v>493730.13</v>
    </nc>
  </rcc>
  <rcc rId="545" sId="1">
    <oc r="Q76">
      <v>48204.79</v>
    </oc>
    <nc r="Q76">
      <v>43504.55</v>
    </nc>
  </rcc>
  <rcc rId="546" sId="1">
    <oc r="R76" t="inlineStr">
      <is>
        <t>2018 m pasirašyta projekto finansavimo administravimo sutartis, atliktas projektavimas ir TP  ekspertizė, 2020 m. baigti rangos darbai  ir įsigyti baldai ir įranga. Užtruko patikros metu nustaytų neatitikimų šalinimas ir įforminimas, todėl atidėtas galutinio mokėjimo prašymo pateikimo terminas.</t>
      </is>
    </oc>
    <nc r="R76" t="inlineStr">
      <is>
        <t>Projektas įgyvendinamas. Projekto metu bus įdiegtos 2 intelektinės transporto sistemos ir 5 darnaus judumo priemonės</t>
      </is>
    </nc>
  </rcc>
  <rfmt sheetId="1" sqref="C76:R76" start="0" length="2147483647">
    <dxf>
      <font>
        <color auto="1"/>
      </font>
    </dxf>
  </rfmt>
  <rrc rId="547" sId="1" ref="A81:XFD81" action="insertRow"/>
  <rcc rId="548" sId="1">
    <oc r="C80" t="inlineStr">
      <is>
        <t>1-2-P-1</t>
      </is>
    </oc>
    <nc r="C80" t="inlineStr">
      <is>
        <t>1-2-P-4</t>
      </is>
    </nc>
  </rcc>
  <rcc rId="549" sId="1">
    <oc r="D80" t="inlineStr">
      <is>
        <t>Švietimo ir kitų švietimo teikėjų įstaigos, kuriose pagal veiksmų programą ERPF lėšomis sukurta ar atnaujinta ne mažiau nei viena edukacinė erdvė, vnt.</t>
      </is>
    </oc>
    <nc r="D80" t="inlineStr">
      <is>
        <t>Įrengtų naujų pėsčiųjų takų ir (ar) trasų ilgis, km</t>
      </is>
    </nc>
  </rcc>
  <rcc rId="550" sId="1">
    <nc r="C81" t="inlineStr">
      <is>
        <t>1-2-P-6</t>
      </is>
    </nc>
  </rcc>
  <rcc rId="551" sId="1">
    <nc r="D81" t="inlineStr">
      <is>
        <t>Rekonstruotų dviračių ir / ar pėsčiųjų takų ir / ar trasų ilgis, km</t>
      </is>
    </nc>
  </rcc>
  <rcc rId="552" sId="1">
    <oc r="E80">
      <v>1</v>
    </oc>
    <nc r="E80">
      <v>0.2</v>
    </nc>
  </rcc>
  <rcc rId="553" sId="1">
    <nc r="E81">
      <v>0.48</v>
    </nc>
  </rcc>
  <rcc rId="554" sId="1">
    <oc r="F80">
      <v>0</v>
    </oc>
    <nc r="F80">
      <v>0.2</v>
    </nc>
  </rcc>
  <rcc rId="555" sId="1">
    <oc r="G80">
      <v>0</v>
    </oc>
    <nc r="G80">
      <v>0.2</v>
    </nc>
  </rcc>
  <rcc rId="556" sId="1">
    <nc r="G81">
      <v>0.48</v>
    </nc>
  </rcc>
  <rcc rId="557" sId="1">
    <nc r="F81">
      <v>0.48</v>
    </nc>
  </rcc>
  <rcc rId="558" sId="1" odxf="1" dxf="1">
    <oc r="J80" t="inlineStr">
      <is>
        <t>Įgyvendinamas projektas</t>
      </is>
    </oc>
    <nc r="J80" t="inlineStr">
      <is>
        <t>Baigtas įgyvendinti</t>
      </is>
    </nc>
    <odxf>
      <font>
        <sz val="9"/>
        <color rgb="FFFF0000"/>
        <name val="Times New Roman"/>
        <scheme val="none"/>
      </font>
    </odxf>
    <ndxf>
      <font>
        <sz val="9"/>
        <color auto="1"/>
        <name val="Times New Roman"/>
        <scheme val="none"/>
      </font>
    </ndxf>
  </rcc>
  <rcc rId="559" sId="1">
    <oc r="K80" t="inlineStr">
      <is>
        <t>09.1.3-CPVA-R-724-21-0003</t>
      </is>
    </oc>
    <nc r="K80" t="inlineStr">
      <is>
        <t>04.5.1-TID-R-516-01-0006</t>
      </is>
    </nc>
  </rcc>
  <rcc rId="560" sId="1">
    <oc r="P80">
      <v>610792.86</v>
    </oc>
    <nc r="P80">
      <v>145117.39000000001</v>
    </nc>
  </rcc>
  <rcc rId="561" sId="1">
    <oc r="Q80">
      <v>49523.75</v>
    </oc>
    <nc r="Q80">
      <v>33420.800000000003</v>
    </nc>
  </rcc>
  <rcc rId="562" sId="1">
    <oc r="R80" t="inlineStr">
      <is>
        <t>2018 m pasirašyta projekto finansavimo administravimo sutartis, veiksmas pradėtas įgyvendinti 2018 m - atliktas projektavimas, TP ekspertizė,  2019 baigti rangos darbai. 2020 m. įsigyta didžioji dalis įrangos ir baldai, planuojama projekto pabaiga 2021m. II ketv.</t>
      </is>
    </oc>
    <nc r="R80" t="inlineStr">
      <is>
        <t xml:space="preserve">Projektas baigtas.                                                          Projekto metu nutiestas naujas pėsčiųjų/dviračių takas apie 0,23 km nuo Šaltinio g. iki Žeimių g. ir rekonstruotas takas ties Jonavos J.Ralio gimnazija (nuo Žeimių g. 20 iki Žeimių g. 28) į dviračių/pėsčiųjų taką apie 0,48 km.   </t>
      </is>
    </nc>
  </rcc>
  <rfmt sheetId="1" sqref="R80" start="0" length="2147483647">
    <dxf>
      <font>
        <i val="0"/>
      </font>
    </dxf>
  </rfmt>
  <rfmt sheetId="1" sqref="C80:R81" start="0" length="2147483647">
    <dxf>
      <font>
        <color auto="1"/>
      </font>
    </dxf>
  </rfmt>
  <rcc rId="563" sId="1">
    <oc r="R72" t="inlineStr">
      <is>
        <t>Sutartis pasirašyta 2017 m., pradėti darbai.  Rodiklį planuojama pasiekti 2023 m.</t>
      </is>
    </oc>
    <nc r="R72" t="inlineStr">
      <is>
        <t>Rodiklis pasiektas įgyvendinus Veiksmą 1.2.6v Dviračių takų tinklo Jonavos mieste plėtra: nuo Šaltinio g. iki Žeimių g. ties Jonavos J. Ralio gimnazija Žeimių g. 20 iki Žeimių g. 28</t>
      </is>
    </nc>
  </rcc>
  <rfmt sheetId="1" sqref="R72" start="0" length="2147483647">
    <dxf>
      <font>
        <i val="0"/>
      </font>
    </dxf>
  </rfmt>
  <rfmt sheetId="1" sqref="R72" start="0" length="2147483647">
    <dxf>
      <font>
        <color auto="1"/>
      </font>
    </dxf>
  </rfmt>
  <rcc rId="564" sId="1">
    <oc r="G72">
      <v>0</v>
    </oc>
    <nc r="G72">
      <v>0.2</v>
    </nc>
  </rcc>
  <rcc rId="565" sId="1">
    <oc r="R74" t="inlineStr">
      <is>
        <t>Įrengiant komunalinių atliekų aikšteles reikėjo tikslinti parengtą aikštelių išdėstymo planą. Visą planuotą pajėgumų rodiklį (kartu su 2017 m. planuotu) numatoma pasiekti  2022 m. - 14.851,98 t/metus</t>
      </is>
    </oc>
    <nc r="R74" t="inlineStr">
      <is>
        <t>Rodiklis pasiektas įgyvendinus Veiksmą 1.2.6v Dviračių takų tinklo Jonavos mieste plėtra: nuo Šaltinio g. iki Žeimių g. ties Jonavos J. Ralio gimnazija Žeimių g. 20 iki Žeimių g. 28</t>
      </is>
    </nc>
  </rcc>
  <rfmt sheetId="1" sqref="R74" start="0" length="2147483647">
    <dxf>
      <font>
        <color auto="1"/>
      </font>
    </dxf>
  </rfmt>
  <rcc rId="566" sId="1">
    <oc r="G74">
      <v>0</v>
    </oc>
    <nc r="G74">
      <v>0.48</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67" sId="1" ref="A37:XFD37" action="insertRow"/>
  <rfmt sheetId="1" sqref="C36" start="0" length="0">
    <dxf>
      <font>
        <sz val="9"/>
        <color auto="1"/>
        <name val="Times New Roman"/>
        <scheme val="none"/>
      </font>
    </dxf>
  </rfmt>
  <rcc rId="568" sId="1" odxf="1" dxf="1">
    <oc r="D36" t="inlineStr">
      <is>
        <r>
          <t>Sukurtos arba atnaujintos atviros erdvės miestų vietovėse, m</t>
        </r>
        <r>
          <rPr>
            <vertAlign val="superscript"/>
            <sz val="9"/>
            <color rgb="FFFF0000"/>
            <rFont val="Times New Roman"/>
            <family val="1"/>
          </rPr>
          <t>2</t>
        </r>
      </is>
    </oc>
    <nc r="D36" t="inlineStr">
      <is>
        <r>
          <t>Sukurtos arba atnaujintos atviros erdvės miestų vietovėse, m</t>
        </r>
        <r>
          <rPr>
            <vertAlign val="superscript"/>
            <sz val="9"/>
            <rFont val="Times New Roman"/>
            <family val="1"/>
          </rPr>
          <t>2</t>
        </r>
      </is>
    </nc>
    <odxf>
      <font>
        <sz val="9"/>
        <color rgb="FFFF0000"/>
        <name val="Times New Roman"/>
        <scheme val="none"/>
      </font>
    </odxf>
    <ndxf>
      <font>
        <sz val="9"/>
        <color auto="1"/>
        <name val="Times New Roman"/>
        <scheme val="none"/>
      </font>
    </ndxf>
  </rcc>
  <rcc rId="569" sId="1" odxf="1" dxf="1">
    <oc r="E36" t="inlineStr">
      <is>
        <t>283 282</t>
      </is>
    </oc>
    <nc r="E36">
      <v>1115.77</v>
    </nc>
    <odxf>
      <font>
        <sz val="9"/>
        <color rgb="FFFF0000"/>
        <name val="Times New Roman"/>
        <scheme val="none"/>
      </font>
    </odxf>
    <ndxf>
      <font>
        <sz val="9"/>
        <color auto="1"/>
        <name val="Times New Roman"/>
        <scheme val="none"/>
      </font>
    </ndxf>
  </rcc>
  <rfmt sheetId="1" sqref="F36" start="0" length="0">
    <dxf>
      <font>
        <sz val="9"/>
        <color auto="1"/>
        <name val="Times New Roman"/>
        <scheme val="none"/>
      </font>
    </dxf>
  </rfmt>
  <rfmt sheetId="1" sqref="G36" start="0" length="0">
    <dxf>
      <font>
        <sz val="9"/>
        <color auto="1"/>
        <name val="Times New Roman"/>
        <scheme val="none"/>
      </font>
    </dxf>
  </rfmt>
  <rcc rId="570" sId="1" odxf="1" dxf="1">
    <nc r="C37" t="inlineStr">
      <is>
        <t>1-1-P-2</t>
      </is>
    </nc>
    <odxf>
      <font>
        <sz val="9"/>
        <color rgb="FFFF0000"/>
        <name val="Times New Roman"/>
        <scheme val="none"/>
      </font>
    </odxf>
    <ndxf>
      <font>
        <sz val="9"/>
        <color auto="1"/>
        <name val="Times New Roman"/>
        <scheme val="none"/>
      </font>
    </ndxf>
  </rcc>
  <rcc rId="571" sId="1" odxf="1" dxf="1">
    <nc r="D37" t="inlineStr">
      <is>
        <t>Pastatyti arba atnaujinti viešieji arba komerciniai pastatai miestų vietovėse, m2</t>
      </is>
    </nc>
    <odxf>
      <font>
        <sz val="9"/>
        <color rgb="FFFF0000"/>
        <name val="Times New Roman"/>
        <scheme val="none"/>
      </font>
    </odxf>
    <ndxf>
      <font>
        <sz val="9"/>
        <color auto="1"/>
        <name val="Times New Roman"/>
        <scheme val="none"/>
      </font>
    </ndxf>
  </rcc>
  <rcc rId="572" sId="1" odxf="1" dxf="1">
    <nc r="E37">
      <v>948.09</v>
    </nc>
    <odxf>
      <font>
        <sz val="9"/>
        <color rgb="FFFF0000"/>
        <name val="Times New Roman"/>
        <scheme val="none"/>
      </font>
      <border outline="0">
        <left/>
        <right/>
        <top/>
        <bottom/>
      </border>
    </odxf>
    <ndxf>
      <font>
        <sz val="9"/>
        <color auto="1"/>
        <name val="Times New Roman"/>
        <scheme val="none"/>
      </font>
      <border outline="0">
        <left style="thin">
          <color indexed="64"/>
        </left>
        <right style="thin">
          <color indexed="64"/>
        </right>
        <top style="thin">
          <color indexed="64"/>
        </top>
        <bottom style="thin">
          <color indexed="64"/>
        </bottom>
      </border>
    </ndxf>
  </rcc>
  <rcc rId="573" sId="1" odxf="1" dxf="1">
    <nc r="F37">
      <v>0</v>
    </nc>
    <odxf>
      <font>
        <sz val="9"/>
        <color rgb="FFFF0000"/>
        <name val="Times New Roman"/>
        <scheme val="none"/>
      </font>
    </odxf>
    <ndxf>
      <font>
        <sz val="9"/>
        <color auto="1"/>
        <name val="Times New Roman"/>
        <scheme val="none"/>
      </font>
    </ndxf>
  </rcc>
  <rcc rId="574" sId="1" odxf="1" dxf="1">
    <nc r="G37">
      <v>0</v>
    </nc>
    <odxf>
      <font>
        <sz val="9"/>
        <color rgb="FFFF0000"/>
        <name val="Times New Roman"/>
        <scheme val="none"/>
      </font>
    </odxf>
    <ndxf>
      <font>
        <sz val="9"/>
        <color auto="1"/>
        <name val="Times New Roman"/>
        <scheme val="none"/>
      </font>
    </ndxf>
  </rcc>
  <rcc rId="575" sId="1" odxf="1" dxf="1">
    <oc r="K36" t="inlineStr">
      <is>
        <t>07.1.1-CPVA-R-904-21-0010</t>
      </is>
    </oc>
    <nc r="K36" t="inlineStr">
      <is>
        <t>07.1.1-CPVA-R-905-21-0023</t>
      </is>
    </nc>
    <odxf>
      <font>
        <sz val="9"/>
        <color rgb="FFFF0000"/>
        <name val="Times New Roman"/>
        <scheme val="none"/>
      </font>
    </odxf>
    <ndxf>
      <font>
        <sz val="9"/>
        <color auto="1"/>
        <name val="Times New Roman"/>
        <scheme val="none"/>
      </font>
    </ndxf>
  </rcc>
  <rfmt sheetId="1" sqref="J36" start="0" length="0">
    <dxf>
      <font>
        <sz val="9"/>
        <color auto="1"/>
        <name val="Times New Roman"/>
        <scheme val="none"/>
      </font>
    </dxf>
  </rfmt>
  <rcc rId="576" sId="1" odxf="1" dxf="1">
    <oc r="P36">
      <v>17728.37</v>
    </oc>
    <nc r="P36">
      <v>616654.64</v>
    </nc>
    <odxf>
      <font>
        <sz val="9"/>
        <color rgb="FFFF0000"/>
        <name val="Times New Roman"/>
        <scheme val="none"/>
      </font>
      <alignment horizontal="general" readingOrder="0"/>
    </odxf>
    <ndxf>
      <font>
        <sz val="9"/>
        <color auto="1"/>
        <name val="Times New Roman"/>
        <scheme val="none"/>
      </font>
      <alignment horizontal="center" readingOrder="0"/>
    </ndxf>
  </rcc>
  <rcc rId="577" sId="1" odxf="1" dxf="1">
    <oc r="Q36">
      <v>3389.4</v>
    </oc>
    <nc r="Q36">
      <v>94932.83</v>
    </nc>
    <odxf>
      <font>
        <sz val="9"/>
        <color rgb="FFFF0000"/>
        <name val="Times New Roman"/>
        <scheme val="none"/>
      </font>
      <alignment horizontal="general" readingOrder="0"/>
      <border outline="0">
        <right style="thin">
          <color indexed="64"/>
        </right>
      </border>
    </odxf>
    <ndxf>
      <font>
        <sz val="9"/>
        <color auto="1"/>
        <name val="Times New Roman"/>
        <scheme val="none"/>
      </font>
      <alignment horizontal="center" readingOrder="0"/>
      <border outline="0">
        <right/>
      </border>
    </ndxf>
  </rcc>
  <rcc rId="578" sId="1" odxf="1" dxf="1">
    <oc r="O36">
      <f>P36+Q36</f>
    </oc>
    <nc r="O36">
      <f>P36+Q36</f>
    </nc>
    <odxf>
      <font>
        <sz val="9"/>
        <color rgb="FFFF0000"/>
        <name val="Times New Roman"/>
        <scheme val="none"/>
      </font>
    </odxf>
    <ndxf>
      <font>
        <sz val="9"/>
        <color auto="1"/>
        <name val="Times New Roman"/>
        <scheme val="none"/>
      </font>
    </ndxf>
  </rcc>
  <rcc rId="579" sId="1" odxf="1" dxf="1">
    <oc r="R36" t="inlineStr">
      <is>
        <t xml:space="preserve">Pasirašyta projekto finansavimo ir administravimo sutartis 2019 m. balandžio. Parengtas techninis projektas. Rengiami rangos viešųjų pirkimų dokumentai. Rangos darbus planuojama pradėti 2021 m. birželio mėn. </t>
      </is>
    </oc>
    <nc r="R36" t="inlineStr">
      <is>
        <t>2018 m. liepos 27 d. pasirašyta finansavimo sutartis. Vykdomi rangos darbai. Siektini rodikliai: Sukurtos arba atnaujintos atviros erdvės miestų vietovėse  1115,77 m2; pastatyti arba atnaujinti viešieji arba komerciniai pastatai miestų vietovėse 948,09 m2. Projekto veiklas planuojama baigti 2021 m.</t>
      </is>
    </nc>
    <ndxf>
      <font>
        <sz val="9"/>
        <color auto="1"/>
        <name val="Times New Roman"/>
        <scheme val="none"/>
      </font>
    </ndxf>
  </rcc>
  <rfmt sheetId="1" sqref="C39" start="0" length="0">
    <dxf>
      <font>
        <sz val="9"/>
        <color auto="1"/>
        <name val="Times New Roman"/>
        <scheme val="none"/>
      </font>
    </dxf>
  </rfmt>
  <rfmt sheetId="1" sqref="D39" start="0" length="0">
    <dxf>
      <font>
        <sz val="9"/>
        <color auto="1"/>
        <name val="Times New Roman"/>
        <scheme val="none"/>
      </font>
    </dxf>
  </rfmt>
  <rfmt sheetId="1" sqref="E39" start="0" length="0">
    <dxf>
      <font>
        <sz val="9"/>
        <color auto="1"/>
        <name val="Times New Roman"/>
        <scheme val="none"/>
      </font>
      <alignment horizontal="center" readingOrder="0"/>
    </dxf>
  </rfmt>
  <rfmt sheetId="1" sqref="F39" start="0" length="0">
    <dxf>
      <font>
        <sz val="9"/>
        <color auto="1"/>
        <name val="Times New Roman"/>
        <scheme val="none"/>
      </font>
      <alignment horizontal="center" readingOrder="0"/>
    </dxf>
  </rfmt>
  <rfmt sheetId="1" sqref="G39" start="0" length="0">
    <dxf>
      <font>
        <sz val="9"/>
        <color auto="1"/>
        <name val="Times New Roman"/>
        <scheme val="none"/>
      </font>
      <alignment horizontal="center" readingOrder="0"/>
    </dxf>
  </rfmt>
  <rcc rId="580" sId="1">
    <oc r="C39" t="inlineStr">
      <is>
        <t>1-1-P-1</t>
      </is>
    </oc>
    <nc r="C39" t="inlineStr">
      <is>
        <t>1-1-P-5</t>
      </is>
    </nc>
  </rcc>
  <rcc rId="581" sId="1">
    <oc r="D39" t="inlineStr">
      <is>
        <t>Sukurtos arba atnaujintos atviros erdvės miestų vietovėse, m2</t>
      </is>
    </oc>
    <nc r="D39" t="inlineStr">
      <is>
        <t>Modernizuoti kultūros infrastruktūros objektai, vnt.</t>
      </is>
    </nc>
  </rcc>
  <rcc rId="582" sId="1" odxf="1" dxf="1">
    <oc r="E39">
      <v>18612</v>
    </oc>
    <nc r="E39">
      <v>1</v>
    </nc>
    <ndxf>
      <alignment horizontal="general" readingOrder="0"/>
    </ndxf>
  </rcc>
  <rcc rId="583" sId="1" odxf="1" dxf="1">
    <oc r="F39">
      <v>18612</v>
    </oc>
    <nc r="F39">
      <v>1</v>
    </nc>
    <ndxf>
      <alignment horizontal="general" readingOrder="0"/>
    </ndxf>
  </rcc>
  <rcc rId="584" sId="1" odxf="1" dxf="1">
    <oc r="G39">
      <v>18612</v>
    </oc>
    <nc r="G39">
      <v>1</v>
    </nc>
    <ndxf>
      <alignment horizontal="general" readingOrder="0"/>
    </ndxf>
  </rcc>
  <rcc rId="585" sId="1">
    <oc r="G33">
      <v>1</v>
    </oc>
    <nc r="G33">
      <v>2</v>
    </nc>
  </rcc>
  <rcc rId="586" sId="1" odxf="1" dxf="1">
    <oc r="K39" t="inlineStr">
      <is>
        <t>07.1.1-CPVA-R-904-21-0004</t>
      </is>
    </oc>
    <nc r="K39" t="inlineStr">
      <is>
        <t>07.1.1-CPVA-R-305-21-0007</t>
      </is>
    </nc>
    <odxf>
      <font>
        <sz val="9"/>
        <color rgb="FFFF0000"/>
        <name val="Times New Roman"/>
        <scheme val="none"/>
      </font>
    </odxf>
    <ndxf>
      <font>
        <sz val="9"/>
        <color auto="1"/>
        <name val="Times New Roman"/>
        <scheme val="none"/>
      </font>
    </ndxf>
  </rcc>
  <rcc rId="587" sId="1" odxf="1" dxf="1">
    <oc r="P39">
      <v>901059.14</v>
    </oc>
    <nc r="P39">
      <v>131748.24</v>
    </nc>
    <odxf>
      <font>
        <sz val="9"/>
        <color rgb="FFFF0000"/>
        <name val="Times New Roman"/>
        <scheme val="none"/>
      </font>
    </odxf>
    <ndxf>
      <font>
        <sz val="9"/>
        <color auto="1"/>
        <name val="Times New Roman"/>
        <scheme val="none"/>
      </font>
    </ndxf>
  </rcc>
  <rcc rId="588" sId="1" odxf="1" dxf="1">
    <oc r="Q39">
      <v>135743.31</v>
    </oc>
    <nc r="Q39">
      <v>71604.7</v>
    </nc>
    <odxf>
      <font>
        <sz val="9"/>
        <color rgb="FFFF0000"/>
        <name val="Times New Roman"/>
        <scheme val="none"/>
      </font>
    </odxf>
    <ndxf>
      <font>
        <sz val="9"/>
        <color auto="1"/>
        <name val="Times New Roman"/>
        <scheme val="none"/>
      </font>
    </ndxf>
  </rcc>
  <rfmt sheetId="1" sqref="O39" start="0" length="2147483647">
    <dxf>
      <font>
        <color auto="1"/>
      </font>
    </dxf>
  </rfmt>
  <rfmt sheetId="1" sqref="J39" start="0" length="2147483647">
    <dxf>
      <font>
        <color auto="1"/>
      </font>
    </dxf>
  </rfmt>
  <rcc rId="589" sId="1">
    <oc r="R39" t="inlineStr">
      <is>
        <t>Projekto finansavimo administravimo sutartis pasirašyta 2017 m., baigtas įgyvendinti 2020 m. Fiksuotas pasiektas rodiklis - sutvarkyta viešoji erdvė, 18.612 kv.m.</t>
      </is>
    </oc>
    <nc r="R39" t="inlineStr">
      <is>
        <t>Projektas baigtas. Baigimo data 2019 m. birželio 20 d. Pasiektas  rodiklis - modernizuotų kultūros objektų skaičius 1 vnt.</t>
      </is>
    </nc>
  </rcc>
  <rfmt sheetId="1" sqref="R39" start="0" length="2147483647">
    <dxf>
      <font>
        <color auto="1"/>
      </font>
    </dxf>
  </rfmt>
  <rcc rId="590" sId="1">
    <oc r="R33" t="inlineStr">
      <is>
        <t xml:space="preserve">Rodiklis pasiektas įgyvendinus Veiksmą 1.1.2v Jonavos miesto kultūros centro didžiosios salės atnaujinimas </t>
      </is>
    </oc>
    <nc r="R33" t="inlineStr">
      <is>
        <t xml:space="preserve">Rodiklis pasiektas įgyvendinus Veiksmą 1.1.2v Jonavos miesto kultūros centro didžiosios salės atnaujinimas; Veiksmą 1.1.4v  Kaišiadorių miesto kultūros infrastruktūros optimizavimas, sukuriant multifunkcinę erdvę, pritaikytą vietos bendruomenės poreikiams (I etapas) </t>
      </is>
    </nc>
  </rcc>
  <rcc rId="591" sId="1" odxf="1" dxf="1">
    <oc r="C38" t="inlineStr">
      <is>
        <t>1-1-P-1</t>
      </is>
    </oc>
    <nc r="C38" t="inlineStr">
      <is>
        <t>1-1-P-5</t>
      </is>
    </nc>
    <odxf>
      <font>
        <sz val="9"/>
        <color rgb="FFFF0000"/>
        <name val="Times New Roman"/>
        <scheme val="none"/>
      </font>
    </odxf>
    <ndxf>
      <font>
        <sz val="9"/>
        <color auto="1"/>
        <name val="Times New Roman"/>
        <scheme val="none"/>
      </font>
    </ndxf>
  </rcc>
  <rcc rId="592" sId="1" odxf="1" dxf="1">
    <oc r="D38" t="inlineStr">
      <is>
        <t>Sukurtos arba atnaujintos atviros erdvės miestų vietovėse, m2</t>
      </is>
    </oc>
    <nc r="D38" t="inlineStr">
      <is>
        <t>Modernizuoti kultūros infrastruktūros objektai, vnt.</t>
      </is>
    </nc>
    <odxf>
      <font>
        <sz val="9"/>
        <color rgb="FFFF0000"/>
        <name val="Times New Roman"/>
        <scheme val="none"/>
      </font>
    </odxf>
    <ndxf>
      <font>
        <sz val="9"/>
        <color auto="1"/>
        <name val="Times New Roman"/>
        <scheme val="none"/>
      </font>
    </ndxf>
  </rcc>
  <rcc rId="593" sId="1" odxf="1" dxf="1">
    <oc r="E38">
      <v>12000</v>
    </oc>
    <nc r="E38">
      <v>1</v>
    </nc>
    <odxf>
      <font>
        <sz val="9"/>
        <color rgb="FFFF0000"/>
        <name val="Times New Roman"/>
        <scheme val="none"/>
      </font>
    </odxf>
    <ndxf>
      <font>
        <sz val="9"/>
        <color auto="1"/>
        <name val="Times New Roman"/>
        <scheme val="none"/>
      </font>
    </ndxf>
  </rcc>
  <rcc rId="594" sId="1" odxf="1" dxf="1">
    <oc r="F38">
      <v>12000</v>
    </oc>
    <nc r="F38">
      <v>1</v>
    </nc>
    <odxf>
      <font>
        <sz val="9"/>
        <color rgb="FFFF0000"/>
        <name val="Times New Roman"/>
        <scheme val="none"/>
      </font>
    </odxf>
    <ndxf>
      <font>
        <sz val="9"/>
        <color auto="1"/>
        <name val="Times New Roman"/>
        <scheme val="none"/>
      </font>
    </ndxf>
  </rcc>
  <rcc rId="595" sId="1" odxf="1" dxf="1">
    <oc r="G38">
      <v>12000</v>
    </oc>
    <nc r="G38">
      <v>1</v>
    </nc>
    <odxf>
      <font>
        <sz val="9"/>
        <color rgb="FFFF0000"/>
        <name val="Times New Roman"/>
        <scheme val="none"/>
      </font>
    </odxf>
    <ndxf>
      <font>
        <sz val="9"/>
        <color auto="1"/>
        <name val="Times New Roman"/>
        <scheme val="none"/>
      </font>
    </ndxf>
  </rcc>
  <rcc rId="596" sId="1">
    <oc r="I38">
      <v>2019</v>
    </oc>
    <nc r="I38">
      <v>2018</v>
    </nc>
  </rcc>
  <rfmt sheetId="1" sqref="J38" start="0" length="0">
    <dxf>
      <font>
        <sz val="9"/>
        <color auto="1"/>
        <name val="Times New Roman"/>
        <scheme val="none"/>
      </font>
    </dxf>
  </rfmt>
  <rcc rId="597" sId="1" odxf="1" dxf="1">
    <oc r="K38" t="inlineStr">
      <is>
        <t>07.1.1-CPVA-R-904-21-0002</t>
      </is>
    </oc>
    <nc r="K38" t="inlineStr">
      <is>
        <t>07.1.1-CPVA-R-305-21-0007</t>
      </is>
    </nc>
    <odxf>
      <font>
        <sz val="9"/>
        <color rgb="FFFF0000"/>
        <name val="Times New Roman"/>
        <scheme val="none"/>
      </font>
    </odxf>
    <ndxf>
      <font>
        <sz val="9"/>
        <color auto="1"/>
        <name val="Times New Roman"/>
        <scheme val="none"/>
      </font>
    </ndxf>
  </rcc>
  <rcc rId="598" sId="1" odxf="1" dxf="1">
    <oc r="L38">
      <f>SUM(M38:N38)</f>
    </oc>
    <nc r="L38">
      <f>SUM(M38:N38)</f>
    </nc>
    <odxf>
      <font>
        <sz val="9"/>
        <color auto="1"/>
        <name val="Times New Roman"/>
        <scheme val="none"/>
      </font>
    </odxf>
    <ndxf>
      <font>
        <sz val="9"/>
        <color auto="1"/>
        <name val="Times New Roman"/>
        <scheme val="none"/>
      </font>
    </ndxf>
  </rcc>
  <rcc rId="599" sId="1" odxf="1" dxf="1">
    <oc r="M38">
      <v>131748.24</v>
    </oc>
    <nc r="M38">
      <v>222671.34</v>
    </nc>
    <odxf>
      <font>
        <sz val="9"/>
        <color auto="1"/>
        <name val="Times New Roman"/>
        <scheme val="none"/>
      </font>
    </odxf>
    <ndxf>
      <font>
        <sz val="9"/>
        <color auto="1"/>
        <name val="Times New Roman"/>
        <scheme val="none"/>
      </font>
    </ndxf>
  </rcc>
  <rcc rId="600" sId="1">
    <oc r="N38">
      <v>37861.620000000003</v>
    </oc>
    <nc r="N38">
      <v>39294.949999999997</v>
    </nc>
  </rcc>
  <rcc rId="601" sId="1" odxf="1" dxf="1">
    <oc r="O38">
      <f>P38+Q38</f>
    </oc>
    <nc r="O38">
      <f>P38+Q38</f>
    </nc>
    <odxf>
      <font>
        <sz val="9"/>
        <color rgb="FFFF0000"/>
        <name val="Times New Roman"/>
        <scheme val="none"/>
      </font>
    </odxf>
    <ndxf>
      <font>
        <sz val="9"/>
        <color auto="1"/>
        <name val="Times New Roman"/>
        <scheme val="none"/>
      </font>
    </ndxf>
  </rcc>
  <rcc rId="602" sId="1" odxf="1" dxf="1">
    <oc r="P38">
      <v>209241.61</v>
    </oc>
    <nc r="P38">
      <v>131748.24</v>
    </nc>
    <odxf>
      <font>
        <sz val="9"/>
        <color rgb="FFFF0000"/>
        <name val="Times New Roman"/>
        <scheme val="none"/>
      </font>
    </odxf>
    <ndxf>
      <font>
        <sz val="9"/>
        <color auto="1"/>
        <name val="Times New Roman"/>
        <scheme val="none"/>
      </font>
    </ndxf>
  </rcc>
  <rcc rId="603" sId="1" odxf="1" dxf="1">
    <oc r="Q38">
      <v>16965.55</v>
    </oc>
    <nc r="Q38">
      <v>71604.7</v>
    </nc>
    <odxf>
      <font>
        <sz val="9"/>
        <color rgb="FFFF0000"/>
        <name val="Times New Roman"/>
        <scheme val="none"/>
      </font>
    </odxf>
    <ndxf>
      <font>
        <sz val="9"/>
        <color auto="1"/>
        <name val="Times New Roman"/>
        <scheme val="none"/>
      </font>
    </ndxf>
  </rcc>
  <rcc rId="604" sId="1" odxf="1" dxf="1">
    <oc r="R38" t="inlineStr">
      <is>
        <t>Projekto finansavimo -administravimo sutartis pasirašyta 2017 m spalio mėn., projektas baigtas įgyvendinti, fiksuotas pasiektas rodiklis - sutvarkyta viešoji erdvė, 12.000 kv.m.</t>
      </is>
    </oc>
    <nc r="R38" t="inlineStr">
      <is>
        <t>Projektas baigtas. Baigimo data 2019 m. birželio 20 d. Pasiektas  rodiklis - modernizuotų kultūros objektų skaičius 1 vnt.</t>
      </is>
    </nc>
    <odxf>
      <font>
        <sz val="9"/>
        <color rgb="FFFF0000"/>
        <name val="Times New Roman"/>
        <scheme val="none"/>
      </font>
    </odxf>
    <ndxf>
      <font>
        <sz val="9"/>
        <color auto="1"/>
        <name val="Times New Roman"/>
        <scheme val="none"/>
      </font>
    </ndxf>
  </rcc>
  <rfmt sheetId="1" sqref="C39:G39 J39:K39 O39:R39" start="0" length="2147483647">
    <dxf>
      <font>
        <color rgb="FFFF0000"/>
      </font>
    </dxf>
  </rfmt>
  <rcc rId="605" sId="1" odxf="1" dxf="1">
    <oc r="C47" t="inlineStr">
      <is>
        <t>1-1-P-4</t>
      </is>
    </oc>
    <nc r="C47" t="inlineStr">
      <is>
        <t>1-1-P-1</t>
      </is>
    </nc>
    <odxf>
      <font>
        <sz val="9"/>
        <color rgb="FFFF0000"/>
        <name val="Times New Roman"/>
        <scheme val="none"/>
      </font>
    </odxf>
    <ndxf>
      <font>
        <sz val="9"/>
        <color auto="1"/>
        <name val="Times New Roman"/>
        <scheme val="none"/>
      </font>
    </ndxf>
  </rcc>
  <rcc rId="606" sId="1" odxf="1" dxf="1">
    <oc r="D47" t="inlineStr">
      <is>
        <t>Modernizuoti kultūros infrastruktūros objektai, vnt.</t>
      </is>
    </oc>
    <nc r="D47" t="inlineStr">
      <is>
        <t>Sukurtos arba atnaujintos atviros erdvės miestų vietovėse, m2</t>
      </is>
    </nc>
    <odxf>
      <font>
        <sz val="9"/>
        <color rgb="FFFF0000"/>
        <name val="Times New Roman"/>
        <scheme val="none"/>
      </font>
    </odxf>
    <ndxf>
      <font>
        <sz val="9"/>
        <color auto="1"/>
        <name val="Times New Roman"/>
        <scheme val="none"/>
      </font>
    </ndxf>
  </rcc>
  <rcc rId="607" sId="1" odxf="1" dxf="1">
    <oc r="E47">
      <v>1</v>
    </oc>
    <nc r="E47">
      <v>28930</v>
    </nc>
    <odxf>
      <font>
        <sz val="9"/>
        <color rgb="FFFF0000"/>
        <name val="Times New Roman"/>
        <scheme val="none"/>
      </font>
    </odxf>
    <ndxf>
      <font>
        <sz val="9"/>
        <color auto="1"/>
        <name val="Times New Roman"/>
        <scheme val="none"/>
      </font>
    </ndxf>
  </rcc>
  <rcc rId="608" sId="1" odxf="1" dxf="1">
    <oc r="F47">
      <v>0</v>
    </oc>
    <nc r="F47">
      <v>28930</v>
    </nc>
    <odxf>
      <font>
        <sz val="9"/>
        <color rgb="FFFF0000"/>
        <name val="Times New Roman"/>
        <scheme val="none"/>
      </font>
    </odxf>
    <ndxf>
      <font>
        <sz val="9"/>
        <color auto="1"/>
        <name val="Times New Roman"/>
        <scheme val="none"/>
      </font>
    </ndxf>
  </rcc>
  <rcc rId="609" sId="1" odxf="1" dxf="1">
    <oc r="G47">
      <v>0</v>
    </oc>
    <nc r="G47">
      <v>28930</v>
    </nc>
    <odxf>
      <font>
        <sz val="9"/>
        <color rgb="FFFF0000"/>
        <name val="Times New Roman"/>
        <scheme val="none"/>
      </font>
    </odxf>
    <ndxf>
      <font>
        <sz val="9"/>
        <color auto="1"/>
        <name val="Times New Roman"/>
        <scheme val="none"/>
      </font>
    </ndxf>
  </rcc>
  <rcc rId="610" sId="1" odxf="1" dxf="1">
    <oc r="J47" t="inlineStr">
      <is>
        <t>Įgyvendinamas projektas</t>
      </is>
    </oc>
    <nc r="J47" t="inlineStr">
      <is>
        <t>Baigtas įgyvendinti</t>
      </is>
    </nc>
    <odxf>
      <font>
        <sz val="9"/>
        <color rgb="FFFF0000"/>
        <name val="Times New Roman"/>
        <scheme val="none"/>
      </font>
    </odxf>
    <ndxf>
      <font>
        <sz val="9"/>
        <color auto="1"/>
        <name val="Times New Roman"/>
        <scheme val="none"/>
      </font>
    </ndxf>
  </rcc>
  <rcc rId="611" sId="1" odxf="1" dxf="1">
    <oc r="K47" t="inlineStr">
      <is>
        <t>07.1.1-CPVA-R-305-21-0003</t>
      </is>
    </oc>
    <nc r="K47" t="inlineStr">
      <is>
        <t>07.1.1-CPVA-R-905-21-0001</t>
      </is>
    </nc>
    <odxf>
      <font>
        <sz val="9"/>
        <color rgb="FFFF0000"/>
        <name val="Times New Roman"/>
        <scheme val="none"/>
      </font>
    </odxf>
    <ndxf>
      <font>
        <sz val="9"/>
        <color auto="1"/>
        <name val="Times New Roman"/>
        <scheme val="none"/>
      </font>
    </ndxf>
  </rcc>
  <rcc rId="612" sId="1" odxf="1" dxf="1">
    <oc r="P47">
      <v>873711.85</v>
    </oc>
    <nc r="P47">
      <v>776123.69</v>
    </nc>
    <odxf>
      <font>
        <sz val="9"/>
        <color rgb="FFFF0000"/>
        <name val="Times New Roman"/>
        <scheme val="none"/>
      </font>
    </odxf>
    <ndxf>
      <font>
        <sz val="9"/>
        <color auto="1"/>
        <name val="Times New Roman"/>
        <scheme val="none"/>
      </font>
    </ndxf>
  </rcc>
  <rcc rId="613" sId="1" odxf="1" dxf="1">
    <oc r="Q47">
      <v>154184.45000000001</v>
    </oc>
    <nc r="Q47">
      <v>40848.629999999997</v>
    </nc>
    <odxf>
      <font>
        <sz val="9"/>
        <color rgb="FFFF0000"/>
        <name val="Times New Roman"/>
        <scheme val="none"/>
      </font>
    </odxf>
    <ndxf>
      <font>
        <sz val="9"/>
        <color auto="1"/>
        <name val="Times New Roman"/>
        <scheme val="none"/>
      </font>
    </ndxf>
  </rcc>
  <rfmt sheetId="1" sqref="O47" start="0" length="2147483647">
    <dxf>
      <font>
        <color auto="1"/>
      </font>
    </dxf>
  </rfmt>
  <rcc rId="614" sId="1">
    <oc r="R47" t="inlineStr">
      <is>
        <t>Projekto finansavimo administravimo sutartis pasirašyta 2017 m. Veiksmas vykdytas 2018m., 2019-2020 m.vykdyti vidaus įrengimo (wc, rūbinė) darbai. Planuojama pabaigti 2021 m.</t>
      </is>
    </oc>
    <nc r="R47" t="inlineStr">
      <is>
        <t>Projektas baigtas įgyvendinti. Baigimo data 2018 m. balandžio 19 d. Pasiektas rodiklis - Sukurtos arba atnaujintos atviros erdvės miestų vietovėse 28 930 m2.</t>
      </is>
    </nc>
  </rcc>
  <rfmt sheetId="1" sqref="R47" start="0" length="2147483647">
    <dxf>
      <font>
        <color auto="1"/>
      </font>
    </dxf>
  </rfmt>
  <rcc rId="615" sId="1">
    <oc r="R31" t="inlineStr">
      <is>
        <t xml:space="preserve">Rodiklis pasiektas įgyvendinus Veiksmą 1.1.12v Jonavos miesto žemutinės dalies kompleksinis gyvenamųjų namų kiemų bei aplinkos sutvarkymas ir pasiekiamumo gerinimas
</t>
      </is>
    </oc>
    <nc r="R31" t="inlineStr">
      <is>
        <t xml:space="preserve">Rodiklis pasiektas įgyvendinus Veiksmą 1.1.12v Jonavos miesto žemutinės dalies kompleksinis gyvenamųjų namų kiemų bei aplinkos sutvarkymas ir pasiekiamumo gerinimas; veiksmą 1.1.13v Kaišiadorių miesto Prezidento A. M. Brazausko parko sutvarkymas ir pritaikymas rekreaciniams, poilsio ir sveikatinimo poreikiams; veiksmą 1.1.15v Kaišiadorių miesto viešųjų erdvių pritaikymas bendruomenės sveikatinimo veiklai bei poilsiui.
</t>
      </is>
    </nc>
  </rcc>
  <rrc rId="616" sId="1" ref="A50:XFD50" action="insertRow"/>
  <rcc rId="617" sId="1" odxf="1" dxf="1">
    <oc r="C48" t="inlineStr">
      <is>
        <t>1-1-P-4</t>
      </is>
    </oc>
    <nc r="C48" t="inlineStr">
      <is>
        <t>1-1-P-1</t>
      </is>
    </nc>
    <odxf>
      <font>
        <sz val="9"/>
        <color rgb="FFFF0000"/>
        <name val="Times New Roman"/>
        <scheme val="none"/>
      </font>
    </odxf>
    <ndxf>
      <font>
        <sz val="9"/>
        <color auto="1"/>
        <name val="Times New Roman"/>
        <scheme val="none"/>
      </font>
    </ndxf>
  </rcc>
  <rcc rId="618" sId="1" odxf="1" dxf="1">
    <oc r="D48" t="inlineStr">
      <is>
        <t>Modernizuoti kultūros infrastruktūros objektai, vnt.</t>
      </is>
    </oc>
    <nc r="D48" t="inlineStr">
      <is>
        <t>Sukurtos arba atnaujintos atviros erdvės miestų vietovėse, m2</t>
      </is>
    </nc>
    <odxf>
      <font>
        <sz val="9"/>
        <color rgb="FFFF0000"/>
        <name val="Times New Roman"/>
        <scheme val="none"/>
      </font>
    </odxf>
    <ndxf>
      <font>
        <sz val="9"/>
        <color auto="1"/>
        <name val="Times New Roman"/>
        <scheme val="none"/>
      </font>
    </ndxf>
  </rcc>
  <rcc rId="619" sId="1" odxf="1" dxf="1">
    <oc r="E48">
      <v>1</v>
    </oc>
    <nc r="E48">
      <v>29305</v>
    </nc>
    <odxf>
      <font>
        <sz val="9"/>
        <color rgb="FFFF0000"/>
        <name val="Times New Roman"/>
        <scheme val="none"/>
      </font>
    </odxf>
    <ndxf>
      <font>
        <sz val="9"/>
        <color auto="1"/>
        <name val="Times New Roman"/>
        <scheme val="none"/>
      </font>
    </ndxf>
  </rcc>
  <rcc rId="620" sId="1" odxf="1" dxf="1">
    <oc r="F48">
      <v>1</v>
    </oc>
    <nc r="F48">
      <v>0</v>
    </nc>
    <odxf>
      <font>
        <sz val="9"/>
        <color rgb="FFFF0000"/>
        <name val="Times New Roman"/>
        <scheme val="none"/>
      </font>
    </odxf>
    <ndxf>
      <font>
        <sz val="9"/>
        <color auto="1"/>
        <name val="Times New Roman"/>
        <scheme val="none"/>
      </font>
    </ndxf>
  </rcc>
  <rfmt sheetId="1" sqref="G48" start="0" length="0">
    <dxf>
      <font>
        <sz val="9"/>
        <color auto="1"/>
        <name val="Times New Roman"/>
        <scheme val="none"/>
      </font>
    </dxf>
  </rfmt>
  <rcc rId="621" sId="1" odxf="1" dxf="1">
    <oc r="C49" t="inlineStr">
      <is>
        <t>1-1-P-4</t>
      </is>
    </oc>
    <nc r="C49" t="inlineStr">
      <is>
        <t>1-1-P-1</t>
      </is>
    </nc>
    <odxf>
      <font>
        <sz val="9"/>
        <color rgb="FFFF0000"/>
        <name val="Times New Roman"/>
        <scheme val="none"/>
      </font>
    </odxf>
    <ndxf>
      <font>
        <sz val="9"/>
        <color auto="1"/>
        <name val="Times New Roman"/>
        <scheme val="none"/>
      </font>
    </ndxf>
  </rcc>
  <rcc rId="622" sId="1" odxf="1" dxf="1">
    <oc r="D49" t="inlineStr">
      <is>
        <t>Modernizuoti kultūros infrastruktūros objektai, vnt.</t>
      </is>
    </oc>
    <nc r="D49" t="inlineStr">
      <is>
        <t>Sukurtos arba atnaujintos atviros erdvės miestų vietovėse, m2</t>
      </is>
    </nc>
    <odxf>
      <font>
        <sz val="9"/>
        <color rgb="FFFF0000"/>
        <name val="Times New Roman"/>
        <scheme val="none"/>
      </font>
    </odxf>
    <ndxf>
      <font>
        <sz val="9"/>
        <color auto="1"/>
        <name val="Times New Roman"/>
        <scheme val="none"/>
      </font>
    </ndxf>
  </rcc>
  <rcc rId="623" sId="1" odxf="1" dxf="1">
    <oc r="E49">
      <v>1</v>
    </oc>
    <nc r="E49">
      <v>19419</v>
    </nc>
    <odxf>
      <font>
        <sz val="9"/>
        <color rgb="FFFF0000"/>
        <name val="Times New Roman"/>
        <scheme val="none"/>
      </font>
    </odxf>
    <ndxf>
      <font>
        <sz val="9"/>
        <color auto="1"/>
        <name val="Times New Roman"/>
        <scheme val="none"/>
      </font>
    </ndxf>
  </rcc>
  <rcc rId="624" sId="1" odxf="1" dxf="1">
    <oc r="F49">
      <v>0</v>
    </oc>
    <nc r="F49">
      <v>19419</v>
    </nc>
    <odxf>
      <font>
        <sz val="9"/>
        <color rgb="FFFF0000"/>
        <name val="Times New Roman"/>
        <scheme val="none"/>
      </font>
    </odxf>
    <ndxf>
      <font>
        <sz val="9"/>
        <color auto="1"/>
        <name val="Times New Roman"/>
        <scheme val="none"/>
      </font>
    </ndxf>
  </rcc>
  <rcc rId="625" sId="1" odxf="1" dxf="1">
    <oc r="G49">
      <v>0</v>
    </oc>
    <nc r="G49">
      <v>19419</v>
    </nc>
    <odxf>
      <font>
        <sz val="9"/>
        <color rgb="FFFF0000"/>
        <name val="Times New Roman"/>
        <scheme val="none"/>
      </font>
    </odxf>
    <ndxf>
      <font>
        <sz val="9"/>
        <color auto="1"/>
        <name val="Times New Roman"/>
        <scheme val="none"/>
      </font>
    </ndxf>
  </rcc>
  <rcc rId="626" sId="1" odxf="1" dxf="1">
    <nc r="C50" t="inlineStr">
      <is>
        <t>1-1-P-2</t>
      </is>
    </nc>
    <odxf>
      <font>
        <sz val="9"/>
        <color rgb="FFFF0000"/>
        <name val="Times New Roman"/>
        <scheme val="none"/>
      </font>
    </odxf>
    <ndxf>
      <font>
        <sz val="9"/>
        <color auto="1"/>
        <name val="Times New Roman"/>
        <scheme val="none"/>
      </font>
    </ndxf>
  </rcc>
  <rcc rId="627" sId="1" odxf="1" dxf="1">
    <nc r="D50" t="inlineStr">
      <is>
        <t>Pastatyti arba atnaujinti viešieji arba komerciniai pastatai miestų vietovėse, m2</t>
      </is>
    </nc>
    <odxf>
      <font>
        <sz val="9"/>
        <color rgb="FFFF0000"/>
        <name val="Times New Roman"/>
        <scheme val="none"/>
      </font>
    </odxf>
    <ndxf>
      <font>
        <sz val="9"/>
        <color auto="1"/>
        <name val="Times New Roman"/>
        <scheme val="none"/>
      </font>
    </ndxf>
  </rcc>
  <rcc rId="628" sId="1" odxf="1" dxf="1">
    <nc r="E50">
      <v>16</v>
    </nc>
    <odxf>
      <font>
        <sz val="9"/>
        <color rgb="FFFF0000"/>
        <name val="Times New Roman"/>
        <scheme val="none"/>
      </font>
    </odxf>
    <ndxf>
      <font>
        <sz val="9"/>
        <color auto="1"/>
        <name val="Times New Roman"/>
        <scheme val="none"/>
      </font>
    </ndxf>
  </rcc>
  <rcc rId="629" sId="1" odxf="1" dxf="1">
    <nc r="F50">
      <v>16</v>
    </nc>
    <odxf>
      <font>
        <sz val="9"/>
        <color rgb="FFFF0000"/>
        <name val="Times New Roman"/>
        <scheme val="none"/>
      </font>
    </odxf>
    <ndxf>
      <font>
        <sz val="9"/>
        <color auto="1"/>
        <name val="Times New Roman"/>
        <scheme val="none"/>
      </font>
    </ndxf>
  </rcc>
  <rcc rId="630" sId="1" odxf="1" dxf="1">
    <nc r="G50">
      <v>26</v>
    </nc>
    <odxf>
      <font>
        <sz val="9"/>
        <color rgb="FFFF0000"/>
        <name val="Times New Roman"/>
        <scheme val="none"/>
      </font>
    </odxf>
    <ndxf>
      <font>
        <sz val="9"/>
        <color auto="1"/>
        <name val="Times New Roman"/>
        <scheme val="none"/>
      </font>
    </ndxf>
  </rcc>
  <rcc rId="631" sId="1" odxf="1" dxf="1">
    <oc r="J48" t="inlineStr">
      <is>
        <t>Neįtrauktas į projektų sąrašą</t>
      </is>
    </oc>
    <nc r="J48" t="inlineStr">
      <is>
        <t>Įgyvendinamas projektas</t>
      </is>
    </nc>
    <odxf>
      <font>
        <sz val="9"/>
        <color rgb="FFFF0000"/>
        <name val="Times New Roman"/>
        <scheme val="none"/>
      </font>
    </odxf>
    <ndxf>
      <font>
        <sz val="9"/>
        <color auto="1"/>
        <name val="Times New Roman"/>
        <scheme val="none"/>
      </font>
    </ndxf>
  </rcc>
  <rcc rId="632" sId="1" odxf="1" dxf="1">
    <oc r="K48" t="inlineStr">
      <is>
        <t>nd</t>
      </is>
    </oc>
    <nc r="K48" t="inlineStr">
      <is>
        <t>07.1.1-CPVA-R-905-21-0021</t>
      </is>
    </nc>
    <odxf>
      <font>
        <sz val="9"/>
        <color rgb="FFFF0000"/>
        <name val="Times New Roman"/>
        <scheme val="none"/>
      </font>
    </odxf>
    <ndxf>
      <font>
        <sz val="9"/>
        <color auto="1"/>
        <name val="Times New Roman"/>
        <scheme val="none"/>
      </font>
    </ndxf>
  </rcc>
  <rcc rId="633" sId="1" odxf="1" dxf="1">
    <oc r="P48">
      <v>0</v>
    </oc>
    <nc r="P48">
      <v>1497936.8</v>
    </nc>
    <odxf>
      <font>
        <sz val="9"/>
        <color rgb="FFFF0000"/>
        <name val="Times New Roman"/>
        <scheme val="none"/>
      </font>
    </odxf>
    <ndxf>
      <font>
        <sz val="9"/>
        <color auto="1"/>
        <name val="Times New Roman"/>
        <scheme val="none"/>
      </font>
    </ndxf>
  </rcc>
  <rcc rId="634" sId="1" odxf="1" dxf="1">
    <oc r="Q48">
      <v>0</v>
    </oc>
    <nc r="Q48">
      <v>657555.77</v>
    </nc>
    <odxf>
      <font>
        <sz val="9"/>
        <color rgb="FFFF0000"/>
        <name val="Times New Roman"/>
        <scheme val="none"/>
      </font>
    </odxf>
    <ndxf>
      <font>
        <sz val="9"/>
        <color auto="1"/>
        <name val="Times New Roman"/>
        <scheme val="none"/>
      </font>
    </ndxf>
  </rcc>
  <rfmt sheetId="1" sqref="O48" start="0" length="2147483647">
    <dxf>
      <font>
        <color auto="1"/>
      </font>
    </dxf>
  </rfmt>
  <rcc rId="635" sId="1">
    <oc r="R48" t="inlineStr">
      <is>
        <t>2018 m. suderintas įstaigos pateiktas energijos efektyvumo didinimo projekto ir modernizavimo  IP ir PP  LR Energetikos ir LR Kultūros m-joms. 2019 m. buvo pateikta paraiška dėl projekto kultūrinės dalies  įgyvendinimo, vyksta vertinimas. Projektas finansavimo negavo, todėl planuojama išbraukti iš programos</t>
      </is>
    </oc>
    <nc r="R48" t="inlineStr">
      <is>
        <t>Projekto siektinas rodiklis - sukurtos arba atnaujintos atviros erdvės miestų vietovėse 29 305,00 m2. Šiuo metu projekto veiklos baigtos, liko pateikti galutinį mokėjimo prašymą.</t>
      </is>
    </nc>
  </rcc>
  <rfmt sheetId="1" sqref="R48" start="0" length="2147483647">
    <dxf>
      <font>
        <color auto="1"/>
      </font>
    </dxf>
  </rfmt>
  <rcc rId="636" sId="1" odxf="1" dxf="1">
    <oc r="J49" t="inlineStr">
      <is>
        <t>Įgyvendinamas projektas</t>
      </is>
    </oc>
    <nc r="J49" t="inlineStr">
      <is>
        <t>Baigtas įgyvendinti</t>
      </is>
    </nc>
    <odxf>
      <font>
        <sz val="9"/>
        <color rgb="FFFF0000"/>
        <name val="Times New Roman"/>
        <scheme val="none"/>
      </font>
      <alignment horizontal="general" readingOrder="0"/>
    </odxf>
    <ndxf>
      <font>
        <sz val="9"/>
        <color auto="1"/>
        <name val="Times New Roman"/>
        <scheme val="none"/>
      </font>
      <alignment horizontal="center" readingOrder="0"/>
    </ndxf>
  </rcc>
  <rcc rId="637" sId="1" odxf="1" dxf="1">
    <oc r="K49" t="inlineStr">
      <is>
        <t>07.1.1-CPVA-V-304-01-0018</t>
      </is>
    </oc>
    <nc r="K49" t="inlineStr">
      <is>
        <t>07.1.1-CPVA-R-905-21-0008</t>
      </is>
    </nc>
    <odxf>
      <font>
        <sz val="9"/>
        <color rgb="FFFF0000"/>
        <name val="Times New Roman"/>
        <scheme val="none"/>
      </font>
    </odxf>
    <ndxf>
      <font>
        <sz val="9"/>
        <color auto="1"/>
        <name val="Times New Roman"/>
        <scheme val="none"/>
      </font>
    </ndxf>
  </rcc>
  <rcc rId="638" sId="1" odxf="1" dxf="1">
    <oc r="P49">
      <v>141890.54999999999</v>
    </oc>
    <nc r="P49">
      <v>470624.94</v>
    </nc>
    <odxf>
      <font>
        <sz val="9"/>
        <color rgb="FFFF0000"/>
        <name val="Times New Roman"/>
        <scheme val="none"/>
      </font>
    </odxf>
    <ndxf>
      <font>
        <sz val="9"/>
        <color auto="1"/>
        <name val="Times New Roman"/>
        <scheme val="none"/>
      </font>
    </ndxf>
  </rcc>
  <rcc rId="639" sId="1" odxf="1" dxf="1">
    <oc r="Q49">
      <v>0</v>
    </oc>
    <nc r="Q49">
      <v>88683.41</v>
    </nc>
    <odxf>
      <font>
        <sz val="9"/>
        <color rgb="FFFF0000"/>
        <name val="Times New Roman"/>
        <scheme val="none"/>
      </font>
    </odxf>
    <ndxf>
      <font>
        <sz val="9"/>
        <color auto="1"/>
        <name val="Times New Roman"/>
        <scheme val="none"/>
      </font>
    </ndxf>
  </rcc>
  <rfmt sheetId="1" sqref="O49" start="0" length="2147483647">
    <dxf>
      <font>
        <color auto="1"/>
      </font>
    </dxf>
  </rfmt>
  <rcc rId="640" sId="1">
    <oc r="R49" t="inlineStr">
      <is>
        <t>2018 m. LR Energetikos ministerijai pateiktas investicijų projektas “Bibliotekos pastato, esančio Radastų g.2, Kaunas, atnaujinimas, didinant energijos vartojimo efektyvumą” ir projektinis pasiūlymas, Projektas LR Energetikos ministro 2018-10-30 d. įsakymu Nr. 1-286 įtrauktas į valstybės projektų sąrašą , siūlomų bendrai finansuoti iš ES struktūrinių fondų lėšų. 2019 m. pateikta paraiška CPVA dėl projekto įgyvendinimo ir pasirašyta projekto finansavimo sutartis, 2020 m. vykdytas projektavimas.</t>
      </is>
    </oc>
    <nc r="R49" t="inlineStr">
      <is>
        <t>Projektas baigtas įgyvendinti. Baigimo data 2019 m. lapkričio 11 d. Rodikliai : 1.  sukurtos arba atnaujintos atviros erdvės miestų vietovėse m2 (siektina reikšmė 19 419,00 m2) pasiekta reikšmė 19 409,00 m2; 2. Pastatyti arba atnaujint viešieji arba komerciniai pastatai miestų vietovėse (siektina reikšmė 16 m2) pasiekta reikšmė 26 m2.</t>
      </is>
    </nc>
  </rcc>
  <rfmt sheetId="1" sqref="R49" start="0" length="2147483647">
    <dxf>
      <font>
        <color auto="1"/>
      </font>
    </dxf>
  </rfmt>
  <rcc rId="641" sId="1">
    <oc r="G32">
      <v>0</v>
    </oc>
    <nc r="G32">
      <v>26</v>
    </nc>
  </rcc>
  <rfmt sheetId="1" sqref="R32" start="0" length="2147483647">
    <dxf>
      <font>
        <color auto="1"/>
      </font>
    </dxf>
  </rfmt>
  <rcc rId="642" sId="1">
    <oc r="R32" t="inlineStr">
      <is>
        <t xml:space="preserve">Paraiška pateikta 2019-02 mėn. Finansavimo administravimo sutartis pasirašyta - 2019-07 mėn. 2019-06 pradėti vykdyti rangos darbai. Dėl pratęsto rangos darbų atlikimo termino, pratęsta finansavimo sutartis. Rodiklis bus pasiektas 2021-07 mėn. 
</t>
      </is>
    </oc>
    <nc r="R32" t="inlineStr">
      <is>
        <t>Rodiklis pasiektas dalinai įgyvendinus veiksmą 1.1.15v  Kaišiadorių miesto viešųjų erdvių pritaikymas bendruomenės sveikatinimo veiklai bei poilsiui.</t>
      </is>
    </nc>
  </rcc>
  <rcc rId="643" sId="1">
    <oc r="G31">
      <v>12872</v>
    </oc>
    <nc r="G31">
      <f>12872+28930+19419</f>
    </nc>
  </rcc>
  <rcc rId="644" sId="1" odxf="1" dxf="1">
    <oc r="C84" t="inlineStr">
      <is>
        <t>1-2-P-1</t>
      </is>
    </oc>
    <nc r="C84" t="inlineStr">
      <is>
        <t>1-2-P-6</t>
      </is>
    </nc>
    <odxf>
      <font>
        <sz val="9"/>
        <color rgb="FFFF0000"/>
        <name val="Times New Roman"/>
        <scheme val="none"/>
      </font>
    </odxf>
    <ndxf>
      <font>
        <sz val="9"/>
        <color auto="1"/>
        <name val="Times New Roman"/>
        <scheme val="none"/>
      </font>
    </ndxf>
  </rcc>
  <rcc rId="645" sId="1" odxf="1" dxf="1">
    <oc r="D84" t="inlineStr">
      <is>
        <t>Švietimo ir kitų švietimo teikėjų įstaigos, kuriose pagal veiksmų programą ERPF lėšomis sukurta ar atnaujinta ne mažiau nei viena edukacinė erdvė, vnt.</t>
      </is>
    </oc>
    <nc r="D84" t="inlineStr">
      <is>
        <t>Rekonstruotų dviračių ir / ar pėsčiųjų takų ir / ar trasų ilgis, km</t>
      </is>
    </nc>
    <odxf>
      <font>
        <sz val="9"/>
        <color rgb="FFFF0000"/>
        <name val="Times New Roman"/>
        <scheme val="none"/>
      </font>
    </odxf>
    <ndxf>
      <font>
        <sz val="9"/>
        <color auto="1"/>
        <name val="Times New Roman"/>
        <scheme val="none"/>
      </font>
    </ndxf>
  </rcc>
  <rcc rId="646" sId="1" odxf="1" dxf="1">
    <oc r="E84">
      <v>1</v>
    </oc>
    <nc r="E84">
      <v>1.1100000000000001</v>
    </nc>
    <odxf>
      <font>
        <sz val="9"/>
        <color rgb="FFFF0000"/>
        <name val="Times New Roman"/>
        <scheme val="none"/>
      </font>
    </odxf>
    <ndxf>
      <font>
        <sz val="9"/>
        <color auto="1"/>
        <name val="Times New Roman"/>
        <scheme val="none"/>
      </font>
    </ndxf>
  </rcc>
  <rcc rId="647" sId="1" odxf="1" dxf="1">
    <oc r="F84">
      <v>1</v>
    </oc>
    <nc r="F84">
      <v>1.1200000000000001</v>
    </nc>
    <odxf>
      <font>
        <sz val="9"/>
        <color rgb="FFFF0000"/>
        <name val="Times New Roman"/>
        <scheme val="none"/>
      </font>
    </odxf>
    <ndxf>
      <font>
        <sz val="9"/>
        <color auto="1"/>
        <name val="Times New Roman"/>
        <scheme val="none"/>
      </font>
    </ndxf>
  </rcc>
  <rcc rId="648" sId="1" odxf="1" dxf="1">
    <oc r="G84">
      <v>1</v>
    </oc>
    <nc r="G84">
      <v>1.1200000000000001</v>
    </nc>
    <odxf>
      <font>
        <sz val="9"/>
        <color rgb="FFFF0000"/>
        <name val="Times New Roman"/>
        <scheme val="none"/>
      </font>
    </odxf>
    <ndxf>
      <font>
        <sz val="9"/>
        <color auto="1"/>
        <name val="Times New Roman"/>
        <scheme val="none"/>
      </font>
    </ndxf>
  </rcc>
  <rcc rId="649" sId="1" odxf="1" dxf="1">
    <oc r="C85" t="inlineStr">
      <is>
        <t>1-2-P-3</t>
      </is>
    </oc>
    <nc r="C85" t="inlineStr">
      <is>
        <t>1-2-P-1</t>
      </is>
    </nc>
    <odxf>
      <font>
        <sz val="9"/>
        <color rgb="FFFF0000"/>
        <name val="Times New Roman"/>
        <scheme val="none"/>
      </font>
    </odxf>
    <ndxf>
      <font>
        <sz val="9"/>
        <color auto="1"/>
        <name val="Times New Roman"/>
        <scheme val="none"/>
      </font>
    </ndxf>
  </rcc>
  <rcc rId="650" sId="1" odxf="1" dxf="1">
    <oc r="D85" t="inlineStr">
      <is>
        <t xml:space="preserve">Gyventojai, kuriems teikiamos paslaugos naujais pastatytais nuotekų surinkimo tinklais,gyventojų ekvivalentas  </t>
      </is>
    </oc>
    <nc r="D85" t="inlineStr">
      <is>
        <t>Bendras rekonstruotų arba atnaujintų kelių ilgis, km</t>
      </is>
    </nc>
    <odxf>
      <font>
        <sz val="9"/>
        <color rgb="FFFF0000"/>
        <name val="Times New Roman"/>
        <scheme val="none"/>
      </font>
      <alignment vertical="center" readingOrder="0"/>
    </odxf>
    <ndxf>
      <font>
        <sz val="9"/>
        <color auto="1"/>
        <name val="Times New Roman"/>
        <scheme val="none"/>
      </font>
      <alignment vertical="top" readingOrder="0"/>
    </ndxf>
  </rcc>
  <rcc rId="651" sId="1" odxf="1" dxf="1">
    <oc r="E85">
      <v>1812</v>
    </oc>
    <nc r="E85">
      <v>1.29</v>
    </nc>
    <odxf>
      <font>
        <sz val="9"/>
        <color rgb="FFFF0000"/>
        <name val="Times New Roman"/>
        <scheme val="none"/>
      </font>
    </odxf>
    <ndxf>
      <font>
        <sz val="9"/>
        <color auto="1"/>
        <name val="Times New Roman"/>
        <scheme val="none"/>
      </font>
    </ndxf>
  </rcc>
  <rcc rId="652" sId="1" odxf="1" dxf="1">
    <oc r="F85">
      <v>0</v>
    </oc>
    <nc r="F85">
      <v>1.19</v>
    </nc>
    <odxf>
      <font>
        <sz val="9"/>
        <color rgb="FFFF0000"/>
        <name val="Times New Roman"/>
        <scheme val="none"/>
      </font>
    </odxf>
    <ndxf>
      <font>
        <sz val="9"/>
        <color auto="1"/>
        <name val="Times New Roman"/>
        <scheme val="none"/>
      </font>
    </ndxf>
  </rcc>
  <rcc rId="653" sId="1" odxf="1" dxf="1">
    <oc r="G85">
      <v>0</v>
    </oc>
    <nc r="G85">
      <v>1.19</v>
    </nc>
    <odxf>
      <font>
        <sz val="9"/>
        <color rgb="FFFF0000"/>
        <name val="Times New Roman"/>
        <scheme val="none"/>
      </font>
    </odxf>
    <ndxf>
      <font>
        <sz val="9"/>
        <color auto="1"/>
        <name val="Times New Roman"/>
        <scheme val="none"/>
      </font>
    </ndxf>
  </rcc>
  <rfmt sheetId="1" sqref="J84" start="0" length="0">
    <dxf>
      <font>
        <sz val="9"/>
        <color auto="1"/>
        <name val="Times New Roman"/>
        <scheme val="none"/>
      </font>
    </dxf>
  </rfmt>
  <rcc rId="654" sId="1" odxf="1" dxf="1">
    <oc r="K84" t="inlineStr">
      <is>
        <t>09.1.3-CPVA-R-725-21-0006</t>
      </is>
    </oc>
    <nc r="K84" t="inlineStr">
      <is>
        <t>04.5.1-TID-R-516-21-0003</t>
      </is>
    </nc>
    <odxf>
      <font>
        <sz val="9"/>
        <color rgb="FFFF0000"/>
        <name val="Times New Roman"/>
        <scheme val="none"/>
      </font>
    </odxf>
    <ndxf>
      <font>
        <sz val="9"/>
        <color auto="1"/>
        <name val="Times New Roman"/>
        <scheme val="none"/>
      </font>
    </ndxf>
  </rcc>
  <rcc rId="655" sId="1" odxf="1" dxf="1">
    <oc r="J85" t="inlineStr">
      <is>
        <t>įgyvendinamas projektas</t>
      </is>
    </oc>
    <nc r="J85" t="inlineStr">
      <is>
        <t>Baigtas įgyvendinti</t>
      </is>
    </nc>
    <odxf>
      <font>
        <sz val="9"/>
        <color rgb="FFFF0000"/>
        <name val="Times New Roman"/>
        <scheme val="none"/>
      </font>
    </odxf>
    <ndxf>
      <font>
        <sz val="9"/>
        <color auto="1"/>
        <name val="Times New Roman"/>
        <scheme val="none"/>
      </font>
    </ndxf>
  </rcc>
  <rcc rId="656" sId="1" odxf="1" dxf="1">
    <oc r="K85" t="inlineStr">
      <is>
        <t>05.3.2-APVA-R-014-21-0006</t>
      </is>
    </oc>
    <nc r="K85" t="inlineStr">
      <is>
        <t>06.2.1-TID-R-511-21-0015</t>
      </is>
    </nc>
    <odxf>
      <font>
        <sz val="9"/>
        <color rgb="FFFF0000"/>
        <name val="Times New Roman"/>
        <scheme val="none"/>
      </font>
      <alignment horizontal="general" readingOrder="0"/>
      <border outline="0">
        <left style="thin">
          <color indexed="64"/>
        </left>
        <right style="thin">
          <color indexed="64"/>
        </right>
        <top style="thin">
          <color indexed="64"/>
        </top>
        <bottom style="thin">
          <color indexed="64"/>
        </bottom>
      </border>
    </odxf>
    <ndxf>
      <font>
        <sz val="9"/>
        <color rgb="FF333333"/>
        <name val="Times New Roman"/>
        <scheme val="none"/>
      </font>
      <alignment horizontal="center" readingOrder="0"/>
      <border outline="0">
        <left/>
        <right/>
        <top/>
        <bottom/>
      </border>
    </ndxf>
  </rcc>
  <rcc rId="657" sId="1" odxf="1" dxf="1">
    <oc r="P84">
      <v>34190.19</v>
    </oc>
    <nc r="P84">
      <v>102349.29</v>
    </nc>
    <odxf>
      <font>
        <sz val="9"/>
        <color rgb="FFFF0000"/>
        <name val="Times New Roman"/>
        <scheme val="none"/>
      </font>
    </odxf>
    <ndxf>
      <font>
        <sz val="9"/>
        <color auto="1"/>
        <name val="Times New Roman"/>
        <scheme val="none"/>
      </font>
    </ndxf>
  </rcc>
  <rcc rId="658" sId="1" odxf="1" dxf="1">
    <oc r="Q84">
      <v>6033.74</v>
    </oc>
    <nc r="Q84">
      <v>18061.64</v>
    </nc>
    <odxf>
      <font>
        <sz val="9"/>
        <color rgb="FFFF0000"/>
        <name val="Times New Roman"/>
        <scheme val="none"/>
      </font>
    </odxf>
    <ndxf>
      <font>
        <sz val="9"/>
        <color auto="1"/>
        <name val="Times New Roman"/>
        <scheme val="none"/>
      </font>
    </ndxf>
  </rcc>
  <rcc rId="659" sId="1" odxf="1" dxf="1">
    <oc r="P85">
      <v>7329361.3399999999</v>
    </oc>
    <nc r="P85">
      <v>751240.58</v>
    </nc>
    <odxf>
      <font>
        <sz val="9"/>
        <color rgb="FFFF0000"/>
        <name val="Times New Roman"/>
        <scheme val="none"/>
      </font>
    </odxf>
    <ndxf>
      <font>
        <sz val="9"/>
        <color auto="1"/>
        <name val="Times New Roman"/>
        <scheme val="none"/>
      </font>
    </ndxf>
  </rcc>
  <rcc rId="660" sId="1" odxf="1" dxf="1">
    <oc r="Q85">
      <v>9278769.6300000008</v>
    </oc>
    <nc r="Q85">
      <v>266041.57</v>
    </nc>
    <odxf>
      <font>
        <sz val="9"/>
        <color rgb="FFFF0000"/>
        <name val="Times New Roman"/>
        <scheme val="none"/>
      </font>
    </odxf>
    <ndxf>
      <font>
        <sz val="9"/>
        <color auto="1"/>
        <name val="Times New Roman"/>
        <scheme val="none"/>
      </font>
    </ndxf>
  </rcc>
  <rfmt sheetId="1" sqref="O84:O85" start="0" length="2147483647">
    <dxf>
      <font>
        <color auto="1"/>
      </font>
    </dxf>
  </rfmt>
  <rcc rId="661" sId="1">
    <oc r="O85">
      <v>16608130.970000001</v>
    </oc>
    <nc r="O85">
      <f>SUM(P85:Q85)</f>
    </nc>
  </rcc>
  <rcc rId="662" sId="1" odxf="1" dxf="1">
    <oc r="R84" t="inlineStr">
      <is>
        <t>2017 m. pasirašyta projekto finansavimo administravimo sutartis, 2018 m projektas pabaigtas įgyvendinti </t>
      </is>
    </oc>
    <nc r="R84" t="inlineStr">
      <is>
        <t>Projektas baigtas įgyvendinti. Baigimo data 2018 m. gruodžio 31 d. Rodiklis - Rekonstruotų dviračių ir / ar  pėsčiųjų takų ir/ar trasų ilgis, km. (siektina reikšmė 1.11) pasiekta reikšmė 1,12 km.</t>
      </is>
    </nc>
    <odxf>
      <font>
        <sz val="9"/>
        <color rgb="FFFF0000"/>
        <name val="Times New Roman"/>
        <scheme val="none"/>
      </font>
      <alignment horizontal="general" readingOrder="0"/>
    </odxf>
    <ndxf>
      <font>
        <sz val="9"/>
        <color rgb="FFFF0000"/>
        <name val="Times New Roman"/>
        <scheme val="none"/>
      </font>
      <alignment horizontal="left" readingOrder="0"/>
    </ndxf>
  </rcc>
  <rcc rId="663" sId="1" odxf="1" dxf="1">
    <oc r="R85" t="inlineStr">
      <is>
        <t>Projekto finansavimo sutartis pasirašyta 2017 m. Projekto veiklų įgyvendinimo pabaiga 2021-05-31, tačiau bus kreipiamasi dėl pratęsimo.   Bendra projekto vertė  25 584 758, 00 eur, iš kurių tinkamos finansuoti lėšos 20 748 906,02 eur ir netinkamos finansuoti išlaidos pagal PFAS 4835851,98 eur</t>
      </is>
    </oc>
    <nc r="R85" t="inlineStr">
      <is>
        <t>Projektas baigtas įgyvendinti. Baigimo data 2020 m. kovo 6 d.  Siektinas rodiklis  - bendras rekonstruotų arba atnaujintų kelių ilgis 1,29 km. Pasiekta reikšmė 1,19 km.</t>
      </is>
    </nc>
    <odxf>
      <font>
        <sz val="9"/>
        <color rgb="FFFF0000"/>
        <name val="Times New Roman"/>
        <scheme val="none"/>
      </font>
    </odxf>
    <ndxf>
      <font>
        <sz val="9"/>
        <color auto="1"/>
        <name val="Times New Roman"/>
        <scheme val="none"/>
      </font>
    </ndxf>
  </rcc>
  <rcc rId="664" sId="1">
    <oc r="G71">
      <v>0</v>
    </oc>
    <nc r="G71">
      <v>1.19</v>
    </nc>
  </rcc>
  <rfmt sheetId="1" sqref="G71" start="0" length="2147483647">
    <dxf>
      <font>
        <color auto="1"/>
      </font>
    </dxf>
  </rfmt>
  <rcc rId="665" sId="1">
    <oc r="R71" t="inlineStr">
      <is>
        <t>Visų projektų finansavimo administravimo sutartys  pasirašytos, pradėti įgyvendinti visi projektai, iki 2020 m. pabaigos įgyvendintas vienas projektas.</t>
      </is>
    </oc>
    <nc r="R71" t="inlineStr">
      <is>
        <t>Rodiklis pasiektas įgyvendinus Veiksmą 1.2.8v Kaišiadorių miesto V. Kudirkos ir Maironio gatvių rekonstravimas. Rodiklio reikšmė yra mažesnė todėl, kad buvo įsivėlusi techninė klaida Maironio gatvės TP Bendrojoje dalyje. Į bendruosius statinio rodiklių duomenis perkelta klaidinga reikšmė: Maironio g. ilgis vietoj 768,8 m, turėjo būti 668,8 m, taip kaip nurodyta techninio projekto Susisekimo dalies bendruosiuose statinio rodikliuose. Atsižvelgiant į tai, faktinė pasiekta rodiklio reikšmė yra 1,19 km (rekonstruotų Maironio (668,8 m) ir V. Kudirkos (517 m) gatvių atkarpų ilgių suma).</t>
      </is>
    </nc>
  </rcc>
  <rfmt sheetId="1" sqref="R71" start="0" length="2147483647">
    <dxf>
      <font>
        <i val="0"/>
      </font>
    </dxf>
  </rfmt>
  <rfmt sheetId="1" sqref="R71" start="0" length="2147483647">
    <dxf>
      <font>
        <color auto="1"/>
      </font>
    </dxf>
  </rfmt>
  <rcc rId="666" sId="1">
    <oc r="G76">
      <v>0.48</v>
    </oc>
    <nc r="G76">
      <f>0.48+1.12</f>
    </nc>
  </rcc>
  <rcc rId="667" sId="1">
    <oc r="R76" t="inlineStr">
      <is>
        <t>Rodiklis pasiektas įgyvendinus Veiksmą 1.2.6v Dviračių takų tinklo Jonavos mieste plėtra: nuo Šaltinio g. iki Žeimių g. ties Jonavos J. Ralio gimnazija Žeimių g. 20 iki Žeimių g. 28</t>
      </is>
    </oc>
    <nc r="R76" t="inlineStr">
      <is>
        <t>Rodiklis pasiektas įgyvendinus Veiksmą 1.2.6v Dviračių takų tinklo Jonavos mieste plėtra: nuo Šaltinio g. iki Žeimių g. ties Jonavos J. Ralio gimnazija Žeimių g. 20 iki Žeimių g. 28; Veiksmą 1.2.7v Pėsčiųjų ir dviračių tako įrengimas aplink Girelės II tvenkinį Kaišiadorių mieste</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8" sId="1" xfDxf="1" dxf="1">
    <oc r="E44">
      <v>626250.4</v>
    </oc>
    <nc r="E44">
      <v>45254.62</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669" sId="1" xfDxf="1" dxf="1">
    <oc r="F44">
      <v>0</v>
    </oc>
    <nc r="F44">
      <v>45254.62</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670" sId="1" xfDxf="1" dxf="1">
    <oc r="G44">
      <v>0</v>
    </oc>
    <nc r="G44">
      <v>45254.62</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671" sId="1">
    <oc r="G31">
      <f>12872+28930+19419</f>
    </oc>
    <nc r="G31">
      <f>12872+28930+19419+45254.62</f>
    </nc>
  </rcc>
  <rfmt sheetId="1" sqref="C44:G44" start="0" length="2147483647">
    <dxf>
      <font>
        <color auto="1"/>
      </font>
    </dxf>
  </rfmt>
  <rcc rId="672" sId="1" odxf="1" dxf="1">
    <oc r="E45">
      <v>1</v>
    </oc>
    <nc r="E45">
      <v>88169</v>
    </nc>
    <odxf>
      <font>
        <sz val="9"/>
        <color rgb="FFFF0000"/>
        <name val="Times New Roman"/>
        <scheme val="none"/>
      </font>
      <alignment horizontal="general" readingOrder="0"/>
    </odxf>
    <ndxf>
      <font>
        <sz val="9"/>
        <color rgb="FFFF0000"/>
        <name val="Times New Roman"/>
        <scheme val="none"/>
      </font>
      <alignment horizontal="right" readingOrder="0"/>
    </ndxf>
  </rcc>
  <rcc rId="673" sId="1" odxf="1" dxf="1">
    <oc r="C45" t="inlineStr">
      <is>
        <t>1-1-P-3</t>
      </is>
    </oc>
    <nc r="C45" t="inlineStr">
      <is>
        <t>1-1-P-1</t>
      </is>
    </nc>
    <odxf>
      <font>
        <sz val="9"/>
        <color rgb="FFFF0000"/>
        <name val="Times New Roman"/>
        <scheme val="none"/>
      </font>
    </odxf>
    <ndxf>
      <font>
        <sz val="9"/>
        <color auto="1"/>
        <name val="Times New Roman"/>
        <scheme val="none"/>
      </font>
    </ndxf>
  </rcc>
  <rcc rId="674" sId="1" odxf="1" dxf="1">
    <oc r="D45" t="inlineStr">
      <is>
        <t>Sutvarkyti, įrengti ir pritaikyti lankymui gamtos ir kultūros paveldo objektai ir teritorijos, vnt.</t>
      </is>
    </oc>
    <nc r="D45" t="inlineStr">
      <is>
        <t>Sukurtos arba atnaujintos atviros erdvės miestų vietovėse, m2</t>
      </is>
    </nc>
    <odxf>
      <font>
        <sz val="9"/>
        <color rgb="FFFF0000"/>
        <name val="Times New Roman"/>
        <scheme val="none"/>
      </font>
      <border outline="0">
        <left/>
        <right/>
        <top/>
        <bottom/>
      </border>
    </odxf>
    <ndxf>
      <font>
        <sz val="9"/>
        <color auto="1"/>
        <name val="Times New Roman"/>
        <scheme val="none"/>
      </font>
      <border outline="0">
        <left style="thin">
          <color indexed="64"/>
        </left>
        <right style="thin">
          <color indexed="64"/>
        </right>
        <top style="thin">
          <color indexed="64"/>
        </top>
        <bottom style="thin">
          <color indexed="64"/>
        </bottom>
      </border>
    </ndxf>
  </rcc>
  <rfmt sheetId="1" sqref="F45:G45" start="0" length="2147483647">
    <dxf>
      <font>
        <color auto="1"/>
      </font>
    </dxf>
  </rfmt>
  <rcc rId="675" sId="1" odxf="1" dxf="1">
    <oc r="J44" t="inlineStr">
      <is>
        <t>Įgyvendinamas projektas</t>
      </is>
    </oc>
    <nc r="J44" t="inlineStr">
      <is>
        <t>Baigtas įgyvendinti</t>
      </is>
    </nc>
    <odxf>
      <font>
        <sz val="9"/>
        <color rgb="FFFF0000"/>
        <name val="Times New Roman"/>
        <scheme val="none"/>
      </font>
      <alignment vertical="center" readingOrder="0"/>
    </odxf>
    <ndxf>
      <font>
        <sz val="9"/>
        <color rgb="FFFF0000"/>
        <name val="Times New Roman"/>
        <scheme val="none"/>
      </font>
      <alignment vertical="top" readingOrder="0"/>
    </ndxf>
  </rcc>
  <rcc rId="676" sId="1" odxf="1" dxf="1">
    <oc r="K44" t="inlineStr">
      <is>
        <t>07.1.1-CPVA-R-904-21-0014</t>
      </is>
    </oc>
    <nc r="K44" t="inlineStr">
      <is>
        <t>07.1.1-CPVA-R-905-21-0002</t>
      </is>
    </nc>
    <odxf>
      <font>
        <sz val="9"/>
        <color rgb="FFFF0000"/>
        <name val="Times New Roman"/>
        <scheme val="none"/>
      </font>
      <alignment vertical="center" readingOrder="0"/>
      <border outline="0">
        <left/>
      </border>
    </odxf>
    <ndxf>
      <font>
        <sz val="9"/>
        <color rgb="FFFF0000"/>
        <name val="Times New Roman"/>
        <scheme val="none"/>
      </font>
      <alignment vertical="top" readingOrder="0"/>
      <border outline="0">
        <left style="thin">
          <color indexed="64"/>
        </left>
      </border>
    </ndxf>
  </rcc>
  <rfmt sheetId="1" sqref="J45" start="0" length="0">
    <dxf>
      <font>
        <sz val="9"/>
        <color rgb="FFFF0000"/>
        <name val="Times New Roman"/>
        <scheme val="none"/>
      </font>
    </dxf>
  </rfmt>
  <rcc rId="677" sId="1" odxf="1" dxf="1">
    <oc r="K45" t="inlineStr">
      <is>
        <t>05.4.1-APVA-V-017-01-0003</t>
      </is>
    </oc>
    <nc r="K45" t="inlineStr">
      <is>
        <t xml:space="preserve"> 07.1.1-CPVA-R-905-21-0027</t>
      </is>
    </nc>
    <odxf>
      <font>
        <sz val="9"/>
        <color rgb="FFFF0000"/>
        <name val="Times New Roman"/>
        <scheme val="none"/>
      </font>
      <border outline="0">
        <left/>
      </border>
    </odxf>
    <ndxf>
      <font>
        <sz val="9"/>
        <color rgb="FFFF0000"/>
        <name val="Times New Roman"/>
        <scheme val="none"/>
      </font>
      <border outline="0">
        <left style="thin">
          <color indexed="64"/>
        </left>
      </border>
    </ndxf>
  </rcc>
  <rfmt sheetId="1" sqref="J44:K45">
    <dxf>
      <alignment vertical="center" readingOrder="0"/>
    </dxf>
  </rfmt>
  <rcc rId="678" sId="1" odxf="1" dxf="1">
    <oc r="P44">
      <v>0</v>
    </oc>
    <nc r="P44">
      <v>1027167.55</v>
    </nc>
    <odxf>
      <font>
        <sz val="9"/>
        <color rgb="FFFF0000"/>
        <name val="Times New Roman"/>
        <scheme val="none"/>
      </font>
      <alignment horizontal="general" readingOrder="0"/>
    </odxf>
    <ndxf>
      <font>
        <sz val="9"/>
        <color rgb="FFFF0000"/>
        <name val="Times New Roman"/>
        <scheme val="none"/>
      </font>
      <alignment horizontal="center" readingOrder="0"/>
    </ndxf>
  </rcc>
  <rcc rId="679" sId="1" odxf="1" dxf="1">
    <oc r="Q44">
      <v>0</v>
    </oc>
    <nc r="Q44">
      <v>54061.46</v>
    </nc>
    <odxf>
      <font>
        <sz val="9"/>
        <color rgb="FFFF0000"/>
        <name val="Times New Roman"/>
        <scheme val="none"/>
      </font>
      <alignment horizontal="general" readingOrder="0"/>
    </odxf>
    <ndxf>
      <font>
        <sz val="9"/>
        <color rgb="FFFF0000"/>
        <name val="Times New Roman"/>
        <scheme val="none"/>
      </font>
      <alignment horizontal="center" readingOrder="0"/>
    </ndxf>
  </rcc>
  <rcc rId="680" sId="1" odxf="1" dxf="1">
    <oc r="P45">
      <v>1349699.13</v>
    </oc>
    <nc r="P45">
      <v>3567990.26</v>
    </nc>
    <odxf>
      <font>
        <sz val="9"/>
        <color rgb="FFFF0000"/>
        <name val="Times New Roman"/>
        <scheme val="none"/>
      </font>
      <fill>
        <patternFill patternType="none">
          <bgColor indexed="65"/>
        </patternFill>
      </fill>
    </odxf>
    <ndxf>
      <font>
        <sz val="9"/>
        <color auto="1"/>
        <name val="Times New Roman"/>
        <scheme val="none"/>
      </font>
      <fill>
        <patternFill patternType="solid">
          <bgColor theme="0"/>
        </patternFill>
      </fill>
    </ndxf>
  </rcc>
  <rcc rId="681" sId="1" odxf="1" dxf="1">
    <nc r="Q45">
      <v>737398.13</v>
    </nc>
    <odxf>
      <font>
        <sz val="9"/>
        <color rgb="FFFF0000"/>
        <name val="Times New Roman"/>
        <scheme val="none"/>
      </font>
      <fill>
        <patternFill patternType="none">
          <bgColor indexed="65"/>
        </patternFill>
      </fill>
    </odxf>
    <ndxf>
      <font>
        <sz val="9"/>
        <color auto="1"/>
        <name val="Times New Roman"/>
        <scheme val="none"/>
      </font>
      <fill>
        <patternFill patternType="solid">
          <bgColor theme="0"/>
        </patternFill>
      </fill>
    </ndxf>
  </rcc>
  <rfmt sheetId="1" sqref="O44:O45" start="0" length="2147483647">
    <dxf>
      <font>
        <color auto="1"/>
      </font>
    </dxf>
  </rfmt>
  <rcc rId="682" sId="1">
    <oc r="R44" t="inlineStr">
      <is>
        <t>2019m. Gautas statybos leidimas, pasirašyta finansavimo sutartis 2019 m. spalio mėn., su CPVA suderinti VP dokumentai. 2020 m. atlikti viešieji pirkimai, sudaryta rangos darbų sutartis, rangos darbai dėl sezoniškumo prasidės 2021 m. kovo mėn.</t>
      </is>
    </oc>
    <nc r="R44" t="inlineStr">
      <is>
        <t>Baigta sutartis.</t>
      </is>
    </nc>
  </rcc>
  <rfmt sheetId="1" sqref="R44:R45" start="0" length="2147483647">
    <dxf>
      <font>
        <color auto="1"/>
      </font>
    </dxf>
  </rfmt>
  <rcc rId="683" sId="1">
    <oc r="R45" t="inlineStr">
      <is>
        <t>Projekto finansavimo administravimo sutartis pasirašyta 2017 kovo mėn. Atlikta dalis teritorijos aptvėrimo darbų. Vyksta Veterinarijos pastato statybos, planuojama baigti 2021 m. II ketv. 2021 m. I ketv. planuojama paskelbti viešąjį pirkimą, kurį vykdys įgaliotoji pirkimų organizacija CPO LT, dėl egzotariumo ir voljerų statybos darbų už 14,6 mln. €. Planuojama projekto pabaiga 2023 m. birželio 30 d.</t>
      </is>
    </oc>
    <nc r="R45" t="inlineStr">
      <is>
        <t>Įgyvendinamas projektas.</t>
      </is>
    </nc>
  </rcc>
  <rcc rId="684" sId="1">
    <oc r="R31" t="inlineStr">
      <is>
        <t xml:space="preserve">Rodiklis pasiektas įgyvendinus Veiksmą 1.1.12v Jonavos miesto žemutinės dalies kompleksinis gyvenamųjų namų kiemų bei aplinkos sutvarkymas ir pasiekiamumo gerinimas; veiksmą 1.1.13v Kaišiadorių miesto Prezidento A. M. Brazausko parko sutvarkymas ir pritaikymas rekreaciniams, poilsio ir sveikatinimo poreikiams; veiksmą 1.1.15v Kaišiadorių miesto viešųjų erdvių pritaikymas bendruomenės sveikatinimo veiklai bei poilsiui.
</t>
      </is>
    </oc>
    <nc r="R31" t="inlineStr">
      <is>
        <t xml:space="preserve">Rodiklis pasiektas įgyvendinus Veiksmą 1.1.12v Jonavos miesto žemutinės dalies kompleksinis gyvenamųjų namų kiemų bei aplinkos sutvarkymas ir pasiekiamumo gerinimas; veiksmą 1.1.13v Kaišiadorių miesto Prezidento A. M. Brazausko parko sutvarkymas ir pritaikymas rekreaciniams, poilsio ir sveikatinimo poreikiams; veiksmą 1.1.15v Kaišiadorių miesto viešųjų erdvių pritaikymas bendruomenės sveikatinimo veiklai bei poilsiui; veiksmą 1.1.10v Garliavos miesto parko sutvarkymas (įrengimas)
</t>
      </is>
    </nc>
  </rcc>
  <rcc rId="685" sId="1">
    <oc r="D79" t="inlineStr">
      <is>
        <t>Švietimo ir kitų švietimo teikėjų įstaigos, kuriose pagal veiksmų programą ERPF lėšomis sukurta ar atnaujinta ne mažiau nei viena edukacinė erdvė, vnt.</t>
      </is>
    </oc>
    <nc r="D79" t="inlineStr">
      <is>
        <t>Bendras rekonstruotų arba atnaujintų kelių ilgis, km</t>
      </is>
    </nc>
  </rcc>
  <rcc rId="686" sId="1">
    <oc r="D80" t="inlineStr">
      <is>
        <t>Švietimo ir kitų švietimo teikėjų įstaigos, kuriose pagal veiksmų programą ERPF lėšomis sukurta ar atnaujinta ne mažiau nei viena edukacinė erdvė, vnt.</t>
      </is>
    </oc>
    <nc r="D80" t="inlineStr">
      <is>
        <t>Bendras rekonstruotų arba atnaujintų kelių ilgis, km</t>
      </is>
    </nc>
  </rcc>
  <rfmt sheetId="1" sqref="C79:D80" start="0" length="2147483647">
    <dxf>
      <font>
        <color auto="1"/>
      </font>
    </dxf>
  </rfmt>
  <rcc rId="687" sId="1">
    <oc r="G79">
      <v>0</v>
    </oc>
    <nc r="G79">
      <v>0.65</v>
    </nc>
  </rcc>
  <rcc rId="688" sId="1">
    <oc r="G80">
      <v>0</v>
    </oc>
    <nc r="G80">
      <v>2.08</v>
    </nc>
  </rcc>
  <rfmt sheetId="1" sqref="G79:G80" start="0" length="2147483647">
    <dxf>
      <font>
        <color auto="1"/>
      </font>
    </dxf>
  </rfmt>
  <rcc rId="689" sId="1">
    <oc r="G71">
      <v>1.19</v>
    </oc>
    <nc r="G71">
      <f>1.19+2.73</f>
    </nc>
  </rcc>
  <rcc rId="690" sId="1">
    <oc r="R71" t="inlineStr">
      <is>
        <t>Rodiklis pasiektas įgyvendinus Veiksmą 1.2.8v Kaišiadorių miesto V. Kudirkos ir Maironio gatvių rekonstravimas. Rodiklio reikšmė yra mažesnė todėl, kad buvo įsivėlusi techninė klaida Maironio gatvės TP Bendrojoje dalyje. Į bendruosius statinio rodiklių duomenis perkelta klaidinga reikšmė: Maironio g. ilgis vietoj 768,8 m, turėjo būti 668,8 m, taip kaip nurodyta techninio projekto Susisekimo dalies bendruosiuose statinio rodikliuose. Atsižvelgiant į tai, faktinė pasiekta rodiklio reikšmė yra 1,19 km (rekonstruotų Maironio (668,8 m) ir V. Kudirkos (517 m) gatvių atkarpų ilgių suma).</t>
      </is>
    </oc>
    <nc r="R71" t="inlineStr">
      <is>
        <t>Rodiklis pasiektas įgyvendinus Veiksmą 1.2.8v Kaišiadorių miesto V. Kudirkos ir Maironio gatvių rekonstravimas. Rodiklio reikšmė yra mažesnė todėl, kad buvo įsivėlusi techninė klaida Maironio gatvės TP Bendrojoje dalyje. Į bendruosius statinio rodiklių duomenis perkelta klaidinga reikšmė: Maironio g. ilgis vietoj 768,8 m, turėjo būti 668,8 m, taip kaip nurodyta techninio projekto Susisekimo dalies bendruosiuose statinio rodikliuose. Atsižvelgiant į tai, faktinė pasiekta rodiklio reikšmė yra 1,19 km (rekonstruotų Maironio (668,8 m) ir V. Kudirkos (517 m) gatvių atkarpų ilgių suma); veiksmą 1.2.3v Garliavos miesto K. Aglinsko g. rekonstrukcija; veiksmą 1.2.4v Garliavos miesto gatvių rekonstrukcija</t>
      </is>
    </nc>
  </rcc>
  <rcc rId="691" sId="1" odxf="1" dxf="1">
    <oc r="J79" t="inlineStr">
      <is>
        <t>Įgyvendinamas projektas</t>
      </is>
    </oc>
    <nc r="J79" t="inlineStr">
      <is>
        <t>Baigtas įgyvendinti</t>
      </is>
    </nc>
    <odxf>
      <font>
        <sz val="9"/>
        <color rgb="FFFF0000"/>
        <name val="Times New Roman"/>
        <scheme val="none"/>
      </font>
    </odxf>
    <ndxf>
      <font>
        <sz val="9"/>
        <color auto="1"/>
        <name val="Times New Roman"/>
        <scheme val="none"/>
      </font>
    </ndxf>
  </rcc>
  <rcc rId="692" sId="1" odxf="1" dxf="1">
    <oc r="K79" t="inlineStr">
      <is>
        <t>09.1.3-CPVA-R-705-21-0003</t>
      </is>
    </oc>
    <nc r="K79" t="inlineStr">
      <is>
        <t>06.2.1-TID-R-511-21-0002</t>
      </is>
    </nc>
    <odxf>
      <font>
        <sz val="9"/>
        <color rgb="FFFF0000"/>
        <name val="Times New Roman"/>
        <scheme val="none"/>
      </font>
      <border outline="0">
        <left/>
      </border>
    </odxf>
    <ndxf>
      <font>
        <sz val="9"/>
        <color auto="1"/>
        <name val="Times New Roman"/>
        <scheme val="none"/>
      </font>
      <border outline="0">
        <left style="thin">
          <color indexed="64"/>
        </left>
      </border>
    </ndxf>
  </rcc>
  <rcc rId="693" sId="1" odxf="1" dxf="1">
    <oc r="J80" t="inlineStr">
      <is>
        <t>Įgyvendinamas projektas</t>
      </is>
    </oc>
    <nc r="J80" t="inlineStr">
      <is>
        <t>Baigtas įgyvendinti</t>
      </is>
    </nc>
    <odxf>
      <font>
        <sz val="9"/>
        <color rgb="FFFF0000"/>
        <name val="Times New Roman"/>
        <scheme val="none"/>
      </font>
    </odxf>
    <ndxf>
      <font>
        <sz val="9"/>
        <color auto="1"/>
        <name val="Times New Roman"/>
        <scheme val="none"/>
      </font>
    </ndxf>
  </rcc>
  <rcc rId="694" sId="1" odxf="1" dxf="1">
    <oc r="K80" t="inlineStr">
      <is>
        <t>09.1.3-CPVA-R-724-21-0002</t>
      </is>
    </oc>
    <nc r="K80" t="inlineStr">
      <is>
        <t>06.2.1-TID-R-511-21-0012</t>
      </is>
    </nc>
    <odxf>
      <font>
        <sz val="9"/>
        <color rgb="FFFF0000"/>
        <name val="Times New Roman"/>
        <scheme val="none"/>
      </font>
      <border outline="0">
        <left/>
      </border>
    </odxf>
    <ndxf>
      <font>
        <sz val="9"/>
        <color auto="1"/>
        <name val="Times New Roman"/>
        <scheme val="none"/>
      </font>
      <border outline="0">
        <left style="thin">
          <color indexed="64"/>
        </left>
      </border>
    </ndxf>
  </rcc>
  <rcc rId="695" sId="1" odxf="1" dxf="1">
    <oc r="P79">
      <v>293634.13</v>
    </oc>
    <nc r="P79">
      <v>482813.61</v>
    </nc>
    <odxf>
      <font>
        <sz val="9"/>
        <color rgb="FFFF0000"/>
        <name val="Times New Roman"/>
        <scheme val="none"/>
      </font>
      <alignment horizontal="general" readingOrder="0"/>
    </odxf>
    <ndxf>
      <font>
        <sz val="9"/>
        <color auto="1"/>
        <name val="Times New Roman"/>
        <scheme val="none"/>
      </font>
      <alignment horizontal="center" readingOrder="0"/>
    </ndxf>
  </rcc>
  <rcc rId="696" sId="1" odxf="1" dxf="1">
    <oc r="Q79">
      <v>21449.09</v>
    </oc>
    <nc r="Q79">
      <v>85202.4</v>
    </nc>
    <odxf>
      <font>
        <sz val="9"/>
        <color rgb="FFFF0000"/>
        <name val="Times New Roman"/>
        <scheme val="none"/>
      </font>
      <alignment horizontal="general" readingOrder="0"/>
    </odxf>
    <ndxf>
      <font>
        <sz val="9"/>
        <color auto="1"/>
        <name val="Times New Roman"/>
        <scheme val="none"/>
      </font>
      <alignment horizontal="center" readingOrder="0"/>
    </ndxf>
  </rcc>
  <rcc rId="697" sId="1" odxf="1" dxf="1">
    <oc r="P80">
      <v>710115.12</v>
    </oc>
    <nc r="P80">
      <v>337289.44</v>
    </nc>
    <odxf>
      <font>
        <sz val="9"/>
        <color rgb="FFFF0000"/>
        <name val="Times New Roman"/>
        <scheme val="none"/>
      </font>
      <alignment horizontal="general" readingOrder="0"/>
    </odxf>
    <ndxf>
      <font>
        <sz val="9"/>
        <color auto="1"/>
        <name val="Times New Roman"/>
        <scheme val="none"/>
      </font>
      <alignment horizontal="center" readingOrder="0"/>
    </ndxf>
  </rcc>
  <rcc rId="698" sId="1" odxf="1" dxf="1">
    <oc r="Q80">
      <v>57576.91</v>
    </oc>
    <nc r="Q80">
      <v>126600.36</v>
    </nc>
    <odxf>
      <font>
        <sz val="9"/>
        <color rgb="FFFF0000"/>
        <name val="Times New Roman"/>
        <scheme val="none"/>
      </font>
      <alignment horizontal="general" readingOrder="0"/>
    </odxf>
    <ndxf>
      <font>
        <sz val="9"/>
        <color auto="1"/>
        <name val="Times New Roman"/>
        <scheme val="none"/>
      </font>
      <alignment horizontal="center" readingOrder="0"/>
    </ndxf>
  </rcc>
  <rfmt sheetId="1" sqref="O79:O80" start="0" length="2147483647">
    <dxf>
      <font>
        <color auto="1"/>
      </font>
    </dxf>
  </rfmt>
  <rcc rId="699" sId="1" odxf="1" dxf="1">
    <oc r="R79" t="inlineStr">
      <is>
        <t>2018 m pasirašyta projekto finansavimo administravimo sutartis, 2019 m. atliktas projektavimas, 2020 m. pradėti rangos darbai. Veiksmą planuojama baigti 2021 m.</t>
      </is>
    </oc>
    <nc r="R79" t="inlineStr">
      <is>
        <t>Baigta sutartis</t>
      </is>
    </nc>
    <odxf>
      <font>
        <sz val="9"/>
        <color rgb="FFFF0000"/>
        <name val="Times New Roman"/>
        <scheme val="none"/>
      </font>
      <fill>
        <patternFill patternType="none">
          <bgColor indexed="65"/>
        </patternFill>
      </fill>
      <border outline="0">
        <left style="thin">
          <color indexed="64"/>
        </left>
      </border>
    </odxf>
    <ndxf>
      <font>
        <sz val="9"/>
        <color auto="1"/>
        <name val="Times New Roman"/>
        <scheme val="none"/>
      </font>
      <fill>
        <patternFill patternType="solid">
          <bgColor theme="0"/>
        </patternFill>
      </fill>
      <border outline="0">
        <left/>
      </border>
    </ndxf>
  </rcc>
  <rcc rId="700" sId="1" odxf="1" dxf="1">
    <oc r="R80" t="inlineStr">
      <is>
        <t>2018 m pasirašyta projekto finansavimo administravimo sutartis, atliktas projektavimas ir TP  ekspertizė, 2020 m. baigti rangos darbai  ir įsigyti baldai ir įranga. Užtruko patikros metu nustaytų neatitikimų šalinimas ir įforminimas, todėl atidėtas galutinio mokėjimo prašymo pateikimo ter</t>
      </is>
    </oc>
    <nc r="R80" t="inlineStr">
      <is>
        <t>Baigta sutartis</t>
      </is>
    </nc>
    <odxf>
      <font>
        <i/>
        <sz val="9"/>
        <color rgb="FFFF0000"/>
        <name val="Times New Roman"/>
        <scheme val="none"/>
      </font>
      <fill>
        <patternFill patternType="none">
          <bgColor indexed="65"/>
        </patternFill>
      </fill>
    </odxf>
    <ndxf>
      <font>
        <i val="0"/>
        <sz val="9"/>
        <color auto="1"/>
        <name val="Times New Roman"/>
        <scheme val="none"/>
      </font>
      <fill>
        <patternFill patternType="solid">
          <bgColor theme="0"/>
        </patternFill>
      </fill>
    </ndxf>
  </rcc>
  <rcc rId="701" sId="1" odxf="1" dxf="1">
    <oc r="C102" t="inlineStr">
      <is>
        <t>1-4-P-6</t>
      </is>
    </oc>
    <nc r="C102" t="inlineStr">
      <is>
        <t>1-2-P-1</t>
      </is>
    </nc>
    <odxf>
      <font>
        <sz val="9"/>
        <color rgb="FFFF0000"/>
        <name val="Times New Roman"/>
        <scheme val="none"/>
      </font>
      <border outline="0">
        <right/>
      </border>
    </odxf>
    <ndxf>
      <font>
        <sz val="9"/>
        <color auto="1"/>
        <name val="Times New Roman"/>
        <scheme val="none"/>
      </font>
      <border outline="0">
        <right style="thin">
          <color indexed="64"/>
        </right>
      </border>
    </ndxf>
  </rcc>
  <rcc rId="702" sId="1" odxf="1" dxf="1">
    <oc r="D102" t="inlineStr">
      <is>
        <t xml:space="preserve">Įsigytos naujos ekologiškos viešojo transporto priemonės, vnt.
</t>
      </is>
    </oc>
    <nc r="D102" t="inlineStr">
      <is>
        <t>Bendras rekonstruotų arba atnaujintų kelių ilgis, km</t>
      </is>
    </nc>
    <odxf>
      <font>
        <sz val="9"/>
        <color rgb="FFFF0000"/>
        <name val="Times New Roman"/>
        <scheme val="none"/>
      </font>
      <border outline="0">
        <left style="thin">
          <color rgb="FF000000"/>
        </left>
        <right style="thin">
          <color rgb="FF000000"/>
        </right>
        <top style="thin">
          <color rgb="FF000000"/>
        </top>
        <bottom style="thin">
          <color rgb="FF000000"/>
        </bottom>
      </border>
    </odxf>
    <ndxf>
      <font>
        <sz val="9"/>
        <color auto="1"/>
        <name val="Times New Roman"/>
        <scheme val="none"/>
      </font>
      <border outline="0">
        <left style="thin">
          <color indexed="64"/>
        </left>
        <right style="thin">
          <color indexed="64"/>
        </right>
        <top style="thin">
          <color indexed="64"/>
        </top>
        <bottom style="thin">
          <color indexed="64"/>
        </bottom>
      </border>
    </ndxf>
  </rcc>
  <rfmt sheetId="1" sqref="G102" start="0" length="2147483647">
    <dxf>
      <font>
        <color auto="1"/>
      </font>
    </dxf>
  </rfmt>
  <rcc rId="703" sId="1" odxf="1" dxf="1">
    <oc r="K102" t="inlineStr">
      <is>
        <t>04.5.1-TID-V-517-01-0005</t>
      </is>
    </oc>
    <nc r="K102" t="inlineStr">
      <is>
        <t>06.2.1-TID-R-511-21-0028</t>
      </is>
    </nc>
    <odxf>
      <font>
        <sz val="9"/>
        <color rgb="FFFF0000"/>
        <name val="Times New Roman"/>
        <scheme val="none"/>
      </font>
      <border outline="0">
        <left/>
      </border>
    </odxf>
    <ndxf>
      <font>
        <sz val="9"/>
        <color rgb="FFFF0000"/>
        <name val="Times New Roman"/>
        <scheme val="none"/>
      </font>
      <border outline="0">
        <left style="thin">
          <color indexed="64"/>
        </left>
      </border>
    </ndxf>
  </rcc>
  <rfmt sheetId="1" sqref="J102" start="0" length="2147483647">
    <dxf>
      <font>
        <color auto="1"/>
      </font>
    </dxf>
  </rfmt>
  <rcc rId="704" sId="1">
    <oc r="Q102">
      <v>2603677</v>
    </oc>
    <nc r="Q102">
      <v>0</v>
    </nc>
  </rcc>
  <rcc rId="705" sId="1">
    <oc r="P102">
      <v>14102383</v>
    </oc>
    <nc r="P102">
      <v>0</v>
    </nc>
  </rcc>
  <rcc rId="706" sId="1">
    <nc r="O101">
      <f>SUM(P101:Q101)</f>
    </nc>
  </rcc>
  <rcc rId="707" sId="1" odxf="1" dxf="1">
    <oc r="O102">
      <v>16706060</v>
    </oc>
    <nc r="O102">
      <f>SUM(P102:Q102)</f>
    </nc>
    <odxf>
      <font>
        <sz val="9"/>
        <color auto="1"/>
        <name val="Times New Roman"/>
        <scheme val="none"/>
      </font>
    </odxf>
    <ndxf>
      <font>
        <sz val="9"/>
        <color rgb="FFFF0000"/>
        <name val="Times New Roman"/>
        <scheme val="none"/>
      </font>
    </ndxf>
  </rcc>
  <rfmt sheetId="1" sqref="O102" start="0" length="2147483647">
    <dxf>
      <font>
        <color auto="1"/>
      </font>
    </dxf>
  </rfmt>
  <rcc rId="708" sId="1" odxf="1" dxf="1">
    <oc r="R102" t="inlineStr">
      <is>
        <t>Finansavimo-administravimo sutartis  pasirašyta 2019 m pradžioje. Projekto įgyvendinimo laikotarpiu buvo teikti 2 papildomo finansavimo prašymai. Pirmuoju prašymu buvo įsigyta papildomai 4 vnt transporto priemonių, antruoju prašymu dar 21 vnt. Iš viso įsigyta 49 vnt troleibusų.  Numatoma projekto įgyvendinimo ir rodiklio pasiekimo data 2021 m.</t>
      </is>
    </oc>
    <nc r="R102" t="inlineStr">
      <is>
        <t>Įgyvendinamas projektas</t>
      </is>
    </nc>
    <odxf>
      <font>
        <sz val="9"/>
        <color auto="1"/>
        <name val="Times New Roman"/>
        <scheme val="none"/>
      </font>
      <fill>
        <patternFill patternType="none">
          <bgColor indexed="65"/>
        </patternFill>
      </fill>
    </odxf>
    <ndxf>
      <font>
        <sz val="9"/>
        <color auto="1"/>
        <name val="Times New Roman"/>
        <scheme val="none"/>
      </font>
      <fill>
        <patternFill patternType="solid">
          <bgColor theme="0"/>
        </patternFill>
      </fill>
    </ndxf>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9" sId="1" odxf="1" dxf="1">
    <nc r="A16" t="inlineStr">
      <is>
        <t>COVID-19</t>
      </is>
    </nc>
    <odxf>
      <fill>
        <patternFill patternType="none">
          <bgColor indexed="65"/>
        </patternFill>
      </fill>
      <alignment horizontal="left" wrapText="1" readingOrder="0"/>
      <border outline="0">
        <right style="thin">
          <color indexed="64"/>
        </right>
        <bottom style="thin">
          <color indexed="64"/>
        </bottom>
      </border>
    </odxf>
    <ndxf>
      <fill>
        <patternFill patternType="solid">
          <bgColor theme="0"/>
        </patternFill>
      </fill>
      <alignment horizontal="general" wrapText="0" readingOrder="0"/>
      <border outline="0">
        <right/>
        <bottom/>
      </border>
    </ndxf>
  </rcc>
  <rfmt sheetId="1" sqref="B16" start="0" length="0">
    <dxf>
      <fill>
        <patternFill patternType="solid">
          <bgColor theme="0"/>
        </patternFill>
      </fill>
      <alignment horizontal="general" wrapText="0" readingOrder="0"/>
      <border outline="0">
        <left/>
        <right/>
        <bottom/>
      </border>
    </dxf>
  </rfmt>
  <rfmt sheetId="1" sqref="C16" start="0" length="0">
    <dxf>
      <fill>
        <patternFill patternType="solid">
          <bgColor theme="0"/>
        </patternFill>
      </fill>
      <alignment horizontal="general" wrapText="0" readingOrder="0"/>
      <border outline="0">
        <left/>
        <right/>
        <bottom/>
      </border>
    </dxf>
  </rfmt>
  <rfmt sheetId="1" sqref="D16" start="0" length="0">
    <dxf>
      <fill>
        <patternFill patternType="solid">
          <bgColor theme="0"/>
        </patternFill>
      </fill>
      <alignment horizontal="general" wrapText="0" readingOrder="0"/>
      <border outline="0">
        <left/>
        <bottom/>
      </border>
    </dxf>
  </rfmt>
  <rcc rId="710" sId="1" odxf="1" dxf="1">
    <nc r="A20" t="inlineStr">
      <is>
        <t>COVID-19</t>
      </is>
    </nc>
    <odxf>
      <font>
        <b/>
        <sz val="12"/>
        <name val="Times New Roman"/>
        <scheme val="none"/>
      </font>
      <fill>
        <patternFill patternType="none">
          <bgColor indexed="65"/>
        </patternFill>
      </fill>
      <alignment horizontal="center" readingOrder="0"/>
      <border outline="0">
        <top/>
        <bottom style="thin">
          <color indexed="64"/>
        </bottom>
      </border>
    </odxf>
    <ndxf>
      <font>
        <b val="0"/>
        <sz val="12"/>
        <name val="Times New Roman"/>
        <scheme val="none"/>
      </font>
      <fill>
        <patternFill patternType="solid">
          <bgColor theme="0"/>
        </patternFill>
      </fill>
      <alignment horizontal="general" readingOrder="0"/>
      <border outline="0">
        <top style="thin">
          <color indexed="64"/>
        </top>
        <bottom/>
      </border>
    </ndxf>
  </rcc>
  <rfmt sheetId="1" sqref="B20" start="0" length="0">
    <dxf>
      <font>
        <b val="0"/>
        <sz val="12"/>
        <name val="Times New Roman"/>
        <scheme val="none"/>
      </font>
      <fill>
        <patternFill patternType="solid">
          <bgColor theme="0"/>
        </patternFill>
      </fill>
      <alignment horizontal="general" readingOrder="0"/>
      <border outline="0">
        <top style="thin">
          <color indexed="64"/>
        </top>
        <bottom/>
      </border>
    </dxf>
  </rfmt>
  <rfmt sheetId="1" sqref="C20" start="0" length="0">
    <dxf>
      <font>
        <b val="0"/>
        <sz val="12"/>
        <name val="Times New Roman"/>
        <scheme val="none"/>
      </font>
      <fill>
        <patternFill patternType="solid">
          <bgColor theme="0"/>
        </patternFill>
      </fill>
      <alignment horizontal="general" readingOrder="0"/>
      <border outline="0">
        <top style="thin">
          <color indexed="64"/>
        </top>
        <bottom/>
      </border>
    </dxf>
  </rfmt>
  <rfmt sheetId="1" sqref="D20" start="0" length="0">
    <dxf>
      <font>
        <b val="0"/>
        <sz val="12"/>
        <name val="Times New Roman"/>
        <scheme val="none"/>
      </font>
      <fill>
        <patternFill patternType="solid">
          <bgColor theme="0"/>
        </patternFill>
      </fill>
      <alignment horizontal="general" readingOrder="0"/>
      <border outline="0">
        <top style="thin">
          <color indexed="64"/>
        </top>
        <bottom/>
      </border>
    </dxf>
  </rfmt>
  <rcc rId="711" sId="1">
    <oc r="E16" t="inlineStr">
      <is>
        <t>Nuo patvirtintos pagrindinės programos veiksmai nesikeitė.</t>
      </is>
    </oc>
    <nc r="E16" t="inlineStr">
      <is>
        <t>Atsirado vienas naujas neįvertintas veiksnys, tai COVID-19, kuris turėjo įtakos vykdant projektus.</t>
      </is>
    </nc>
  </rcc>
  <rfmt sheetId="1" sqref="A20:D20" start="0" length="0">
    <dxf>
      <border>
        <bottom style="thin">
          <color indexed="64"/>
        </bottom>
      </border>
    </dxf>
  </rfmt>
  <rcc rId="712" sId="1">
    <oc r="E20" t="inlineStr">
      <is>
        <t>Nuo patvirtintos pagrindinės programos veiksmai nesikeitė.</t>
      </is>
    </oc>
    <nc r="E20" t="inlineStr">
      <is>
        <t>Atsirado vienas naujas neįvertintas veiksnys, tai COVID-19, kuris turėjo įtakos vykdant projektus.</t>
      </is>
    </nc>
  </rcc>
  <rcc rId="713" sId="1">
    <oc r="J41" t="inlineStr">
      <is>
        <t>Įgyvendinamas projektas</t>
      </is>
    </oc>
    <nc r="J41" t="inlineStr">
      <is>
        <t>Baigtas įgyvendinti</t>
      </is>
    </nc>
  </rcc>
  <rcc rId="714" sId="1">
    <oc r="K41" t="inlineStr">
      <is>
        <t>07.1.1-CPVA-R-904-21-0008</t>
      </is>
    </oc>
    <nc r="K41" t="inlineStr">
      <is>
        <t>07.1.1-CPVA-R-305-21-0006</t>
      </is>
    </nc>
  </rcc>
  <rcc rId="715" sId="1">
    <oc r="P41">
      <v>0</v>
    </oc>
    <nc r="P41">
      <v>68234.91</v>
    </nc>
  </rcc>
  <rcc rId="716" sId="1">
    <oc r="Q41">
      <v>0</v>
    </oc>
    <nc r="Q41">
      <v>12400.11</v>
    </nc>
  </rcc>
  <rcc rId="717" sId="1" odxf="1" dxf="1">
    <oc r="C41" t="inlineStr">
      <is>
        <t>1-1-P-1</t>
      </is>
    </oc>
    <nc r="C41" t="inlineStr">
      <is>
        <t>1-1-P-5</t>
      </is>
    </nc>
    <odxf>
      <font>
        <sz val="9"/>
        <color rgb="FFFF0000"/>
        <name val="Times New Roman"/>
        <scheme val="none"/>
      </font>
      <border outline="0">
        <left/>
        <right/>
        <top/>
        <bottom/>
      </border>
    </odxf>
    <ndxf>
      <font>
        <sz val="9"/>
        <color auto="1"/>
        <name val="Times New Roman"/>
        <scheme val="none"/>
      </font>
      <border outline="0">
        <left style="thin">
          <color indexed="64"/>
        </left>
        <right style="thin">
          <color indexed="64"/>
        </right>
        <top style="thin">
          <color indexed="64"/>
        </top>
        <bottom style="thin">
          <color indexed="64"/>
        </bottom>
      </border>
    </ndxf>
  </rcc>
  <rcc rId="718" sId="1" odxf="1" dxf="1">
    <oc r="D41" t="inlineStr">
      <is>
        <t>Sukurtos arba atnaujintos atviros erdvės miestų vietovėse, m2</t>
      </is>
    </oc>
    <nc r="D41" t="inlineStr">
      <is>
        <t>Modernizuoti kultūros infrastruktūros objektai, vnt.</t>
      </is>
    </nc>
    <odxf>
      <font>
        <sz val="9"/>
        <color rgb="FFFF0000"/>
        <name val="Times New Roman"/>
        <scheme val="none"/>
      </font>
      <border outline="0">
        <top/>
      </border>
    </odxf>
    <ndxf>
      <font>
        <sz val="9"/>
        <color auto="1"/>
        <name val="Times New Roman"/>
        <scheme val="none"/>
      </font>
      <border outline="0">
        <top style="thin">
          <color indexed="64"/>
        </top>
      </border>
    </ndxf>
  </rcc>
  <rcc rId="719" sId="1" odxf="1" dxf="1">
    <oc r="E41">
      <v>13301</v>
    </oc>
    <nc r="E41">
      <v>1</v>
    </nc>
    <odxf>
      <font>
        <sz val="9"/>
        <color rgb="FFFF0000"/>
        <name val="Times New Roman"/>
        <scheme val="none"/>
      </font>
    </odxf>
    <ndxf>
      <font>
        <sz val="9"/>
        <color auto="1"/>
        <name val="Times New Roman"/>
        <scheme val="none"/>
      </font>
    </ndxf>
  </rcc>
  <rcc rId="720" sId="1" odxf="1" dxf="1">
    <oc r="F41">
      <v>0</v>
    </oc>
    <nc r="F41">
      <v>1</v>
    </nc>
    <odxf>
      <font>
        <sz val="9"/>
        <color rgb="FFFF0000"/>
        <name val="Times New Roman"/>
        <scheme val="none"/>
      </font>
    </odxf>
    <ndxf>
      <font>
        <sz val="9"/>
        <color auto="1"/>
        <name val="Times New Roman"/>
        <scheme val="none"/>
      </font>
    </ndxf>
  </rcc>
  <rcc rId="721" sId="1" odxf="1" dxf="1">
    <oc r="G41">
      <v>0</v>
    </oc>
    <nc r="G41">
      <v>1</v>
    </nc>
    <odxf>
      <font>
        <sz val="9"/>
        <color rgb="FFFF0000"/>
        <name val="Times New Roman"/>
        <scheme val="none"/>
      </font>
    </odxf>
    <ndxf>
      <font>
        <sz val="9"/>
        <color auto="1"/>
        <name val="Times New Roman"/>
        <scheme val="none"/>
      </font>
    </ndxf>
  </rcc>
  <rcc rId="722" sId="1">
    <oc r="R41" t="inlineStr">
      <is>
        <t>2019 m. gegužės mėn. pasirašyta finansavimo sutartis, 2020 m. atlikti rangos darbų viešieji pirkimai, sudaroma rangos darbų sutartis.</t>
      </is>
    </oc>
    <nc r="R41" t="inlineStr">
      <is>
        <t>Projektas baigtas. Vykdomos veiklos.</t>
      </is>
    </nc>
  </rcc>
  <rcc rId="723" sId="1">
    <oc r="R42" t="inlineStr">
      <is>
        <t xml:space="preserve"> 2018 m. pasirašyta projekto finansavimo administravimo sutartis, kuri vėliau,  dėl projekto sudėtingumo ir  reikalavimo projektą dirbtinai skaidyti į etapus ir didelės rizikos dėl išlaidų tinkamumo,  nuspręsta projektą vykdyti kitais finansavimo šaltiniais, ES lėšas perskirstyti kitiems projektams, todėl sutartis dėl ES lėšų projekto įgyvendinimui Savivaldybės iniciatyva nutraukta. Informacija apie projekto įgyvendinimą atnaujinta Kauno m. ITVP pakeitime. Pakeitus ITVP lieka tik savivaldybės ir VIP lėšos - 34.954.382 Eur. Pasibaigus projektui bus atnaujintas 1 sporto objektas.</t>
      </is>
    </oc>
    <nc r="R42" t="inlineStr">
      <is>
        <t>Projektas baigtas. Vykdomos veiklos.</t>
      </is>
    </nc>
  </rcc>
  <rfmt sheetId="1" sqref="R41:R42" start="0" length="2147483647">
    <dxf>
      <font>
        <color auto="1"/>
      </font>
    </dxf>
  </rfmt>
  <rcc rId="724" sId="1">
    <oc r="J42" t="inlineStr">
      <is>
        <t>Įgyvendinamas projektas</t>
      </is>
    </oc>
    <nc r="J42" t="inlineStr">
      <is>
        <t>Baigtas įgyvendinti</t>
      </is>
    </nc>
  </rcc>
  <rcc rId="725" sId="1">
    <oc r="K42" t="inlineStr">
      <is>
        <t>nd</t>
      </is>
    </oc>
    <nc r="K42" t="inlineStr">
      <is>
        <t>07.1.1-CPVA-R-305-21-0009</t>
      </is>
    </nc>
  </rcc>
  <rcc rId="726" sId="1" odxf="1" dxf="1">
    <oc r="C42" t="inlineStr">
      <is>
        <t>nd</t>
      </is>
    </oc>
    <nc r="C42" t="inlineStr">
      <is>
        <t>1-1-P-5</t>
      </is>
    </nc>
    <odxf>
      <font>
        <sz val="9"/>
        <color rgb="FFFF0000"/>
        <name val="Times New Roman"/>
        <scheme val="none"/>
      </font>
    </odxf>
    <ndxf>
      <font>
        <sz val="9"/>
        <color auto="1"/>
        <name val="Times New Roman"/>
        <scheme val="none"/>
      </font>
    </ndxf>
  </rcc>
  <rcc rId="727" sId="1" odxf="1" dxf="1">
    <oc r="D42" t="inlineStr">
      <is>
        <t>Rekonstruotas sporto objektas (stadionas)</t>
      </is>
    </oc>
    <nc r="D42" t="inlineStr">
      <is>
        <t>Modernizuoti kultūros infrastruktūros objektai, vnt.</t>
      </is>
    </nc>
    <odxf>
      <font>
        <sz val="9"/>
        <color rgb="FFFF0000"/>
        <name val="Times New Roman"/>
        <scheme val="none"/>
      </font>
    </odxf>
    <ndxf>
      <font>
        <sz val="9"/>
        <color auto="1"/>
        <name val="Times New Roman"/>
        <scheme val="none"/>
      </font>
    </ndxf>
  </rcc>
  <rfmt sheetId="1" sqref="E42" start="0" length="0">
    <dxf>
      <font>
        <sz val="9"/>
        <color auto="1"/>
        <name val="Times New Roman"/>
        <scheme val="none"/>
      </font>
    </dxf>
  </rfmt>
  <rcc rId="728" sId="1" odxf="1" dxf="1">
    <oc r="F42" t="inlineStr">
      <is>
        <t>nd</t>
      </is>
    </oc>
    <nc r="F42">
      <v>1</v>
    </nc>
    <odxf>
      <font>
        <sz val="9"/>
        <color rgb="FFFF0000"/>
        <name val="Times New Roman"/>
        <scheme val="none"/>
      </font>
    </odxf>
    <ndxf>
      <font>
        <sz val="9"/>
        <color auto="1"/>
        <name val="Times New Roman"/>
        <scheme val="none"/>
      </font>
    </ndxf>
  </rcc>
  <rcc rId="729" sId="1" odxf="1" dxf="1">
    <oc r="G42" t="inlineStr">
      <is>
        <t>nd</t>
      </is>
    </oc>
    <nc r="G42">
      <v>1</v>
    </nc>
    <odxf>
      <font>
        <sz val="9"/>
        <color rgb="FFFF0000"/>
        <name val="Times New Roman"/>
        <scheme val="none"/>
      </font>
    </odxf>
    <ndxf>
      <font>
        <sz val="9"/>
        <color auto="1"/>
        <name val="Times New Roman"/>
        <scheme val="none"/>
      </font>
    </ndxf>
  </rcc>
  <rcc rId="730" sId="1">
    <nc r="P42">
      <v>243370.95</v>
    </nc>
  </rcc>
  <rcc rId="731" sId="1">
    <oc r="Q42">
      <v>8568112</v>
    </oc>
    <nc r="Q42">
      <v>353460.41</v>
    </nc>
  </rcc>
  <rfmt sheetId="1" sqref="J41:Q42" start="0" length="2147483647">
    <dxf>
      <font>
        <color auto="1"/>
      </font>
    </dxf>
  </rfmt>
  <rcc rId="732" sId="1">
    <oc r="G33">
      <v>2</v>
    </oc>
    <nc r="G33">
      <v>4</v>
    </nc>
  </rcc>
  <rcc rId="733" sId="1">
    <oc r="R33" t="inlineStr">
      <is>
        <t xml:space="preserve">Rodiklis pasiektas įgyvendinus Veiksmą 1.1.2v Jonavos miesto kultūros centro didžiosios salės atnaujinimas; Veiksmą 1.1.4v  Kaišiadorių miesto kultūros infrastruktūros optimizavimas, sukuriant multifunkcinę erdvę, pritaikytą vietos bendruomenės poreikiams (I etapas) </t>
      </is>
    </oc>
    <nc r="R33" t="inlineStr">
      <is>
        <t xml:space="preserve">Rodiklis pasiektas įgyvendinus Veiksmą 1.1.2v Jonavos miesto kultūros centro didžiosios salės atnaujinimas; Veiksmą 1.1.4v  Kaišiadorių miesto kultūros infrastruktūros optimizavimas, sukuriant multifunkcinę erdvę, pritaikytą vietos bendruomenės poreikiams (I etapas); veiksmą 1.1.7v  Prienų krašto muziejaus modernizavimas ; veiksmą 1.1.8v Prienų kultūros centro pastato Prienuose, Vytauto g. 35, rekonstravimas </t>
      </is>
    </nc>
  </rcc>
  <rfmt sheetId="1" sqref="G33" start="0" length="2147483647">
    <dxf>
      <font>
        <color auto="1"/>
      </font>
    </dxf>
  </rfmt>
  <rcc rId="734" sId="1">
    <oc r="K40" t="inlineStr">
      <is>
        <t>05.4.1-CPVA-R-302-21-0007</t>
      </is>
    </oc>
    <nc r="K40" t="inlineStr">
      <is>
        <t>07.1.1-CPVA-R-905-21-0022</t>
      </is>
    </nc>
  </rcc>
  <rcc rId="735" sId="1">
    <oc r="P40">
      <v>715447.64</v>
    </oc>
    <nc r="P40">
      <v>424474</v>
    </nc>
  </rcc>
  <rcc rId="736" sId="1">
    <oc r="Q40">
      <v>585992.92000000004</v>
    </oc>
    <nc r="Q40">
      <v>30615</v>
    </nc>
  </rcc>
  <rcc rId="737" sId="1">
    <oc r="R40" t="inlineStr">
      <is>
        <t>Projekto finansavimo administravimo sutartis pasirašyta 2018 m. sausio mėn. Dalis darbų atlikta, tačiau objektas nepabaigtas. Atliktas FAS keitimas dėl galiojimo pratęsimo iki 2021-12-31. Šiuo metu yra nutraukta rangos darbų sutartis.</t>
      </is>
    </oc>
    <nc r="R40" t="inlineStr">
      <is>
        <t>Parengtas investicijų projektas, parengtas techninis projektas. Pasirašyta projekto finasavimo sutartis. Rangos darbų pirkimo dokumentai suderinti su CPVA. Įsigyti rangos darbai. Rangovas pradėjęs darbus. Atlikti rangos darbai. Šiuo metu vyksta statybos užbaigimo dokumentų įregistravimas, įregistravus bus atliktas galutinis atsiskaitymas su Rangovu, įsigyti baldai.</t>
      </is>
    </nc>
  </rcc>
  <rcc rId="738" sId="1">
    <oc r="F40">
      <v>1</v>
    </oc>
    <nc r="F40">
      <v>0</v>
    </nc>
  </rcc>
  <rrc rId="739" sId="1" ref="A41:XFD41" action="insertRow"/>
  <rcc rId="740" sId="1" odxf="1" dxf="1">
    <oc r="C40" t="inlineStr">
      <is>
        <t>1-1-P-3</t>
      </is>
    </oc>
    <nc r="C40" t="inlineStr">
      <is>
        <t>1-1-P-1</t>
      </is>
    </nc>
    <odxf>
      <font>
        <sz val="9"/>
        <color rgb="FFFF0000"/>
        <name val="Times New Roman"/>
        <scheme val="none"/>
      </font>
      <border outline="0">
        <left style="thin">
          <color rgb="FF000000"/>
        </left>
        <right style="thin">
          <color rgb="FF000000"/>
        </right>
        <top style="thin">
          <color rgb="FF000000"/>
        </top>
        <bottom style="thin">
          <color rgb="FF000000"/>
        </bottom>
      </border>
    </odxf>
    <ndxf>
      <font>
        <sz val="9"/>
        <color auto="1"/>
        <name val="Times New Roman"/>
        <scheme val="none"/>
      </font>
      <border outline="0">
        <left style="thin">
          <color indexed="64"/>
        </left>
        <right style="thin">
          <color indexed="64"/>
        </right>
        <top style="thin">
          <color indexed="64"/>
        </top>
        <bottom style="thin">
          <color indexed="64"/>
        </bottom>
      </border>
    </ndxf>
  </rcc>
  <rcc rId="741" sId="1" odxf="1" dxf="1">
    <oc r="D40" t="inlineStr">
      <is>
        <t>Sutvarkyti, įrengti ir pritaikyti lankymui gamtos ir kultūros paveldo objektai ir teritorijos, vnt.</t>
      </is>
    </oc>
    <nc r="D40" t="inlineStr">
      <is>
        <t>Sukurtos arba atnaujintos atviros erdvės miestų vietovėse, m2</t>
      </is>
    </nc>
    <odxf>
      <font>
        <sz val="9"/>
        <color rgb="FFFF0000"/>
        <name val="Times New Roman"/>
        <scheme val="none"/>
      </font>
      <alignment vertical="top" readingOrder="0"/>
      <border outline="0">
        <left style="thin">
          <color rgb="FF000000"/>
        </left>
        <right style="thin">
          <color rgb="FF000000"/>
        </right>
        <top style="thin">
          <color rgb="FF000000"/>
        </top>
        <bottom style="thin">
          <color rgb="FF000000"/>
        </bottom>
      </border>
    </odxf>
    <ndxf>
      <font>
        <sz val="9"/>
        <color auto="1"/>
        <name val="Times New Roman"/>
        <scheme val="none"/>
      </font>
      <alignment vertical="center" readingOrder="0"/>
      <border outline="0">
        <left style="thin">
          <color indexed="64"/>
        </left>
        <right style="thin">
          <color indexed="64"/>
        </right>
        <top style="thin">
          <color indexed="64"/>
        </top>
        <bottom style="thin">
          <color indexed="64"/>
        </bottom>
      </border>
    </ndxf>
  </rcc>
  <rcc rId="742" sId="1" odxf="1" dxf="1">
    <nc r="C41" t="inlineStr">
      <is>
        <t>1-1-P-2</t>
      </is>
    </nc>
    <odxf>
      <font>
        <sz val="9"/>
        <color rgb="FFFF0000"/>
        <name val="Times New Roman"/>
        <scheme val="none"/>
      </font>
      <border outline="0">
        <left/>
        <right/>
        <top/>
        <bottom/>
      </border>
    </odxf>
    <ndxf>
      <font>
        <sz val="9"/>
        <color auto="1"/>
        <name val="Times New Roman"/>
        <scheme val="none"/>
      </font>
      <border outline="0">
        <left style="thin">
          <color indexed="64"/>
        </left>
        <right style="thin">
          <color indexed="64"/>
        </right>
        <top style="thin">
          <color indexed="64"/>
        </top>
        <bottom style="thin">
          <color indexed="64"/>
        </bottom>
      </border>
    </ndxf>
  </rcc>
  <rcc rId="743" sId="1" odxf="1" dxf="1">
    <nc r="D41" t="inlineStr">
      <is>
        <t>Pastatyti arba atnaujinti viešieji arba komerciniai pastatai miestų vietovėse, m2</t>
      </is>
    </nc>
    <odxf>
      <font>
        <sz val="9"/>
        <color rgb="FFFF0000"/>
        <name val="Times New Roman"/>
        <scheme val="none"/>
      </font>
      <alignment vertical="top" readingOrder="0"/>
      <border outline="0">
        <left/>
        <right/>
        <top/>
        <bottom/>
      </border>
    </odxf>
    <ndxf>
      <font>
        <sz val="9"/>
        <color auto="1"/>
        <name val="Times New Roman"/>
        <scheme val="none"/>
      </font>
      <alignment vertical="center" readingOrder="0"/>
      <border outline="0">
        <left style="thin">
          <color indexed="64"/>
        </left>
        <right style="thin">
          <color indexed="64"/>
        </right>
        <top style="thin">
          <color indexed="64"/>
        </top>
        <bottom style="thin">
          <color indexed="64"/>
        </bottom>
      </border>
    </ndxf>
  </rcc>
  <rcc rId="744" sId="1">
    <oc r="E40">
      <v>1</v>
    </oc>
    <nc r="E40">
      <v>634</v>
    </nc>
  </rcc>
  <rcc rId="745" sId="1">
    <nc r="E41">
      <v>564.71</v>
    </nc>
  </rcc>
  <rcc rId="746" sId="1">
    <nc r="F41">
      <v>0</v>
    </nc>
  </rcc>
  <rcc rId="747" sId="1">
    <nc r="G41">
      <v>0</v>
    </nc>
  </rcc>
  <rfmt sheetId="1" sqref="E40:R41" start="0" length="2147483647">
    <dxf>
      <font>
        <color auto="1"/>
      </font>
    </dxf>
  </rfmt>
  <rcc rId="748" sId="1">
    <oc r="K34" t="inlineStr">
      <is>
        <t xml:space="preserve">07.1.1-CPVA-R-904-21-0009
</t>
      </is>
    </oc>
    <nc r="K34" t="inlineStr">
      <is>
        <t>07.1.1-CPVA-R-905-21-0024</t>
      </is>
    </nc>
  </rcc>
  <rcc rId="749" sId="1">
    <oc r="P34">
      <v>2374470.4900000002</v>
    </oc>
    <nc r="P34">
      <v>269036</v>
    </nc>
  </rcc>
  <rcc rId="750" sId="1">
    <oc r="Q34">
      <v>554804.73</v>
    </oc>
    <nc r="Q34">
      <v>21489</v>
    </nc>
  </rcc>
  <rcc rId="751" sId="1" numFmtId="4">
    <oc r="E34">
      <v>149563</v>
    </oc>
    <nc r="E34">
      <v>69385</v>
    </nc>
  </rcc>
  <rcc rId="752" sId="1">
    <oc r="F34">
      <v>0</v>
    </oc>
    <nc r="F34">
      <v>69385</v>
    </nc>
  </rcc>
  <rcc rId="753" sId="1">
    <oc r="R34" t="inlineStr">
      <is>
        <t xml:space="preserve">Pasirašyta projekto finansavimo ir administravimo sutartis 2019-03-12. Parengti visų gatvių su inžineriniais tinklais techniniai projektai, atlikti 8 gatvių rangos viešieji pirkimai ir pasirašytos rangos sutartys. A, E, G gatvių rangos darbai baigti, derinami užbaigimo aktai. B, C, D, F, H gatvių rangos darbai bus baigti 2021 m. I ketvirtį. </t>
      </is>
    </oc>
    <nc r="R34" t="inlineStr">
      <is>
        <t>Parengtas investicijų projektas. Pasirašyta finansavimo sutartis. Įvykdytas projektavimo paslaugų pirkimas. Atliktas projektavimas, Projektai pateikti Infostatyboje statybą leidžiančiam dokumentuui gauti. Rangos darbų pirkimo dokumentai suderinti su CPVA, gavus statybą leidžiantį dokumentą bus perkami rangos darbai.Atlikti rangos darbai. Šiuo metu vyksta statybos užbaigimo dokumentų įregistravimas, įregistravus bus atliktas galutinis atsiskaitymas su rangovais.</t>
      </is>
    </nc>
  </rcc>
  <rfmt sheetId="1" sqref="C34:F34 J34:R34" start="0" length="2147483647">
    <dxf>
      <font>
        <color auto="1"/>
      </font>
    </dxf>
  </rfmt>
  <rcc rId="754" sId="1">
    <oc r="K57" t="inlineStr">
      <is>
        <t>nd</t>
      </is>
    </oc>
    <nc r="K57" t="inlineStr">
      <is>
        <t>07.1.1-CPVA-R-905-21-0024</t>
      </is>
    </nc>
  </rcc>
  <rcc rId="755" sId="1">
    <oc r="P57">
      <v>0</v>
    </oc>
    <nc r="P57">
      <v>269036</v>
    </nc>
  </rcc>
  <rcc rId="756" sId="1">
    <oc r="Q57">
      <v>3299889.98</v>
    </oc>
    <nc r="Q57">
      <v>21489</v>
    </nc>
  </rcc>
  <rcc rId="757" sId="1">
    <oc r="R57" t="inlineStr">
      <is>
        <t>Parengtas techninis projektas, gautas statybos leidimas. 2020 m. įvyko rangos darbų pirkimas, pradėti rangos darbai, kuriuos planuojama baigti 2022 m.</t>
      </is>
    </oc>
    <nc r="R57" t="inlineStr">
      <is>
        <t>Parengtas investicijų projektas. Pasirašyta finansavimo sutartis. Įvykdytas projektavimo paslaugų pirkimas. Atliktas projektavimas, Projektai pateikti Infostatyboje statybą leidžiančiam dokumentuui gauti. Rangos darbų pirkimo dokumentai suderinti su CPVA, gavus statybą leidžiantį dokumentą bus perkami rangos darbai.Atlikti rangos darbai. Šiuo metu vyksta statybos užbaigimo dokumentų įregistravimas, įregistravus bus atliktas galutinis atsiskaitymas su rangovais.</t>
      </is>
    </nc>
  </rcc>
  <rcc rId="758" sId="1">
    <oc r="E57">
      <v>18400</v>
    </oc>
    <nc r="E57">
      <v>44389.82</v>
    </nc>
  </rcc>
  <rcc rId="759" sId="1">
    <oc r="F57">
      <v>0</v>
    </oc>
    <nc r="F57">
      <v>44389.82</v>
    </nc>
  </rcc>
  <rcc rId="760" sId="1">
    <oc r="C57" t="inlineStr">
      <is>
        <t>1-1-P-2</t>
      </is>
    </oc>
    <nc r="C57" t="inlineStr">
      <is>
        <t>1-1-P-1</t>
      </is>
    </nc>
  </rcc>
  <rcc rId="761" sId="1" odxf="1" dxf="1">
    <oc r="D57" t="inlineStr">
      <is>
        <t>Pastatyti arba atnaujinti viešieji arba komerciniai pastatai miestų vietovėse, m2</t>
      </is>
    </oc>
    <nc r="D57" t="inlineStr">
      <is>
        <r>
          <t>Sukurtos arba atnaujintos atviros erdvės miestų vietovėse, m</t>
        </r>
        <r>
          <rPr>
            <vertAlign val="superscript"/>
            <sz val="9"/>
            <color rgb="FFFF0000"/>
            <rFont val="Times New Roman"/>
            <family val="1"/>
          </rPr>
          <t>2</t>
        </r>
      </is>
    </nc>
    <odxf>
      <border outline="0">
        <left style="thin">
          <color indexed="64"/>
        </left>
        <right style="thin">
          <color indexed="64"/>
        </right>
        <top style="thin">
          <color indexed="64"/>
        </top>
        <bottom style="thin">
          <color indexed="64"/>
        </bottom>
      </border>
    </odxf>
    <ndxf>
      <border outline="0">
        <left/>
        <right/>
        <top/>
        <bottom style="thin">
          <color rgb="FF000000"/>
        </bottom>
      </border>
    </ndxf>
  </rcc>
  <rfmt sheetId="1" sqref="C57:F57 J57:R57" start="0" length="2147483647">
    <dxf>
      <font>
        <color auto="1"/>
      </font>
    </dxf>
  </rfmt>
  <rcc rId="762" sId="1">
    <nc r="J58" t="inlineStr">
      <is>
        <t>Baigtas įgyvendinti</t>
      </is>
    </nc>
  </rcc>
  <rcc rId="763" sId="1">
    <nc r="K58" t="inlineStr">
      <is>
        <t>07.1.1-CPVA-R-905-21-0016</t>
      </is>
    </nc>
  </rcc>
  <rfmt sheetId="1" sqref="J59" start="0" length="0">
    <dxf>
      <font>
        <sz val="9"/>
        <color auto="1"/>
        <name val="Times New Roman"/>
        <scheme val="none"/>
      </font>
    </dxf>
  </rfmt>
  <rfmt sheetId="1" sqref="K59" start="0" length="0">
    <dxf>
      <font>
        <sz val="12"/>
        <color rgb="FFFF0000"/>
        <name val="Times New Roman"/>
        <scheme val="none"/>
      </font>
      <alignment vertical="top" readingOrder="0"/>
      <border outline="0">
        <left style="thin">
          <color indexed="64"/>
        </left>
      </border>
    </dxf>
  </rfmt>
  <rfmt sheetId="1" sqref="J57" start="0" length="0">
    <dxf>
      <font>
        <sz val="9"/>
        <color rgb="FFFF0000"/>
        <name val="Times New Roman"/>
        <scheme val="none"/>
      </font>
    </dxf>
  </rfmt>
  <rfmt sheetId="1" sqref="J57" start="0" length="2147483647">
    <dxf>
      <font>
        <color auto="1"/>
      </font>
    </dxf>
  </rfmt>
  <rcc rId="764" sId="1">
    <nc r="J59" t="inlineStr">
      <is>
        <t>Įgyvendinamas projektas</t>
      </is>
    </nc>
  </rcc>
  <rcc rId="765" sId="1" odxf="1" dxf="1">
    <nc r="K59" t="inlineStr">
      <is>
        <t>07.1.1-CPVA-R-905-21-0014</t>
      </is>
    </nc>
    <ndxf>
      <font>
        <sz val="9"/>
        <color rgb="FFFF0000"/>
        <name val="Times New Roman"/>
        <scheme val="none"/>
      </font>
      <alignment vertical="center" readingOrder="0"/>
      <border outline="0">
        <left/>
      </border>
    </ndxf>
  </rcc>
  <rcc rId="766" sId="1">
    <nc r="P58">
      <v>242158.1</v>
    </nc>
  </rcc>
  <rcc rId="767" sId="1">
    <nc r="Q58">
      <v>66847.7</v>
    </nc>
  </rcc>
  <rcc rId="768" sId="1">
    <nc r="R58" t="inlineStr">
      <is>
        <t>Projektas baigtas. Vykdomos veiklos.</t>
      </is>
    </nc>
  </rcc>
  <rcc rId="769" sId="1">
    <nc r="P59">
      <v>1933158.03</v>
    </nc>
  </rcc>
  <rcc rId="770" sId="1">
    <nc r="Q59">
      <v>398130.42</v>
    </nc>
  </rcc>
  <rcc rId="771" sId="1">
    <nc r="R59" t="inlineStr">
      <is>
        <t xml:space="preserve">Pasirašyta finansavimo sutartis. Parengti techniniai projektai. Suderintos rangos darbų pirkimo sąlygos su CPVA. Nupirkti rangos darbai, pasirašytos sutartys su rangovais. Projektas susideda iš 6 žemės sklypų, visuose sklypuose darbai baigti. Atliekmos statinių registracijos procedūros. </t>
      </is>
    </nc>
  </rcc>
  <rrc rId="772" sId="1" ref="A59:XFD59" action="insertRow"/>
  <rcc rId="773" sId="1" odxf="1" dxf="1">
    <nc r="C58" t="inlineStr">
      <is>
        <t>1-1-P-1</t>
      </is>
    </nc>
    <odxf>
      <font>
        <sz val="9"/>
        <color rgb="FFFF0000"/>
        <name val="Times New Roman"/>
        <scheme val="none"/>
      </font>
    </odxf>
    <ndxf>
      <font>
        <sz val="9"/>
        <color auto="1"/>
        <name val="Times New Roman"/>
        <scheme val="none"/>
      </font>
    </ndxf>
  </rcc>
  <rcc rId="774" sId="1" odxf="1" dxf="1">
    <nc r="D58" t="inlineStr">
      <is>
        <t>Sukurtos arba atnaujintos atviros erdvės miestų vietovėse, m2</t>
      </is>
    </nc>
    <odxf>
      <font>
        <sz val="9"/>
        <color rgb="FFFF0000"/>
        <name val="Times New Roman"/>
        <scheme val="none"/>
      </font>
    </odxf>
    <ndxf>
      <font>
        <sz val="9"/>
        <color auto="1"/>
        <name val="Times New Roman"/>
        <scheme val="none"/>
      </font>
    </ndxf>
  </rcc>
  <rcc rId="775" sId="1" odxf="1" dxf="1">
    <nc r="C59" t="inlineStr">
      <is>
        <t>1-1-P-2</t>
      </is>
    </nc>
    <odxf>
      <font>
        <sz val="9"/>
        <color rgb="FFFF0000"/>
        <name val="Times New Roman"/>
        <scheme val="none"/>
      </font>
    </odxf>
    <ndxf>
      <font>
        <sz val="9"/>
        <color auto="1"/>
        <name val="Times New Roman"/>
        <scheme val="none"/>
      </font>
    </ndxf>
  </rcc>
  <rcc rId="776" sId="1" odxf="1" dxf="1">
    <nc r="D59" t="inlineStr">
      <is>
        <t>Pastatyti arba atnaujinti viešieji arba komerciniai pastatai miestų vietovėse, m2</t>
      </is>
    </nc>
    <odxf>
      <font>
        <sz val="9"/>
        <color rgb="FFFF0000"/>
        <name val="Times New Roman"/>
        <scheme val="none"/>
      </font>
    </odxf>
    <ndxf>
      <font>
        <sz val="9"/>
        <color auto="1"/>
        <name val="Times New Roman"/>
        <scheme val="none"/>
      </font>
    </ndxf>
  </rcc>
  <rcc rId="777" sId="1">
    <nc r="E59">
      <v>431.89</v>
    </nc>
  </rcc>
  <rcc rId="778" sId="1">
    <nc r="F59">
      <v>431.89</v>
    </nc>
  </rcc>
  <rcc rId="779" sId="1" xfDxf="1" dxf="1">
    <nc r="E58">
      <v>3703.51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780" sId="1" xfDxf="1" dxf="1">
    <nc r="F58">
      <v>3703.51</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xfDxf="1" sqref="G58"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781" sId="1" xfDxf="1" dxf="1">
    <nc r="E60">
      <v>70822</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cc rId="782" sId="1" xfDxf="1" dxf="1">
    <nc r="F60">
      <v>70822</v>
    </nc>
    <n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ndxf>
  </rcc>
  <rfmt sheetId="1" xfDxf="1" sqref="G60" start="0" length="0">
    <dxf>
      <font>
        <sz val="9"/>
        <color rgb="FFFF0000"/>
        <name val="Times New Roman"/>
        <scheme val="none"/>
      </font>
      <alignment vertical="center" wrapText="1" readingOrder="0"/>
      <border outline="0">
        <left style="thin">
          <color indexed="64"/>
        </left>
        <right style="thin">
          <color indexed="64"/>
        </right>
        <top style="thin">
          <color indexed="64"/>
        </top>
        <bottom style="thin">
          <color indexed="64"/>
        </bottom>
      </border>
    </dxf>
  </rfmt>
  <rcc rId="783" sId="1">
    <nc r="G60">
      <v>0</v>
    </nc>
  </rcc>
  <rcc rId="784" sId="1" odxf="1" dxf="1">
    <nc r="C60" t="inlineStr">
      <is>
        <t>1-1-P-1</t>
      </is>
    </nc>
    <odxf>
      <font>
        <sz val="9"/>
        <color rgb="FFFF0000"/>
        <name val="Times New Roman"/>
        <scheme val="none"/>
      </font>
    </odxf>
    <ndxf>
      <font>
        <sz val="9"/>
        <color auto="1"/>
        <name val="Times New Roman"/>
        <scheme val="none"/>
      </font>
    </ndxf>
  </rcc>
  <rcc rId="785" sId="1" odxf="1" dxf="1">
    <nc r="D60" t="inlineStr">
      <is>
        <t>Sukurtos arba atnaujintos atviros erdvės miestų vietovėse, m2</t>
      </is>
    </nc>
    <odxf>
      <font>
        <sz val="9"/>
        <color rgb="FFFF0000"/>
        <name val="Times New Roman"/>
        <scheme val="none"/>
      </font>
    </odxf>
    <ndxf>
      <font>
        <sz val="9"/>
        <color auto="1"/>
        <name val="Times New Roman"/>
        <scheme val="none"/>
      </font>
    </ndxf>
  </rcc>
  <rfmt sheetId="1" sqref="C58:R59 E60:F60 K60:R60" start="0" length="2147483647">
    <dxf>
      <font>
        <color auto="1"/>
      </font>
    </dxf>
  </rfmt>
  <rcc rId="786" sId="1">
    <nc r="G58">
      <v>3703.51</v>
    </nc>
  </rcc>
  <rcc rId="787" sId="1">
    <oc r="G31">
      <f>12872+28930+19419+45254.62</f>
    </oc>
    <nc r="G31">
      <f>12872+28930+19419+45254.62+3703.51</f>
    </nc>
  </rcc>
  <rcc rId="788" sId="1">
    <nc r="G59">
      <v>431.89</v>
    </nc>
  </rcc>
  <rcc rId="789" sId="1">
    <oc r="G32">
      <v>26</v>
    </oc>
    <nc r="G32">
      <f>26+431.89</f>
    </nc>
  </rcc>
  <rcc rId="790" sId="1">
    <oc r="R31" t="inlineStr">
      <is>
        <t xml:space="preserve">Rodiklis pasiektas įgyvendinus Veiksmą 1.1.12v Jonavos miesto žemutinės dalies kompleksinis gyvenamųjų namų kiemų bei aplinkos sutvarkymas ir pasiekiamumo gerinimas; veiksmą 1.1.13v Kaišiadorių miesto Prezidento A. M. Brazausko parko sutvarkymas ir pritaikymas rekreaciniams, poilsio ir sveikatinimo poreikiams; veiksmą 1.1.15v Kaišiadorių miesto viešųjų erdvių pritaikymas bendruomenės sveikatinimo veiklai bei poilsiui; veiksmą 1.1.10v Garliavos miesto parko sutvarkymas (įrengimas)
</t>
      </is>
    </oc>
    <nc r="R31" t="inlineStr">
      <is>
        <t xml:space="preserve">Rodiklis pasiektas įgyvendinus Veiksmą 1.1.12v Jonavos miesto žemutinės dalies kompleksinis gyvenamųjų namų kiemų bei aplinkos sutvarkymas ir pasiekiamumo gerinimas; veiksmą 1.1.13v Kaišiadorių miesto Prezidento A. M. Brazausko parko sutvarkymas ir pritaikymas rekreaciniams, poilsio ir sveikatinimo poreikiams; veiksmą 1.1.15v Kaišiadorių miesto viešųjų erdvių pritaikymas bendruomenės sveikatinimo veiklai bei poilsiui; veiksmą 1.1.10v Garliavos miesto parko sutvarkymas (įrengimas); veiksmą 1.1.22v Prienų miesto autobusų stoties ir aplinkinės teritorijos pritaikymas bendruomenės ir verslo poreikiams 
</t>
      </is>
    </nc>
  </rcc>
  <rcc rId="791" sId="1">
    <oc r="R32" t="inlineStr">
      <is>
        <t>Rodiklis pasiektas dalinai įgyvendinus veiksmą 1.1.15v  Kaišiadorių miesto viešųjų erdvių pritaikymas bendruomenės sveikatinimo veiklai bei poilsiui.</t>
      </is>
    </oc>
    <nc r="R32" t="inlineStr">
      <is>
        <t xml:space="preserve">Rodiklis pasiektas dalinai įgyvendinus veiksmą 1.1.15v  Kaišiadorių miesto viešųjų erdvių pritaikymas bendruomenės sveikatinimo veiklai bei poilsiui; veiksmą 1.1.22v Prienų miesto autobusų stoties ir aplinkinės teritorijos pritaikymas bendruomenės ir verslo poreikiams </t>
      </is>
    </nc>
  </rcc>
  <rcc rId="792" sId="1">
    <oc r="J98" t="inlineStr">
      <is>
        <t>įgyvendinamas projektas</t>
      </is>
    </oc>
    <nc r="J98" t="inlineStr">
      <is>
        <t>Baigtas įgyvendinti</t>
      </is>
    </nc>
  </rcc>
  <rcc rId="793" sId="1">
    <oc r="K98" t="inlineStr">
      <is>
        <t>06.2.1-TID-R-511-21-0025</t>
      </is>
    </oc>
    <nc r="K98" t="inlineStr">
      <is>
        <t>06.2.1-TID-R-511-21-0011</t>
      </is>
    </nc>
  </rcc>
  <rcc rId="794" sId="1">
    <oc r="P98">
      <v>0</v>
    </oc>
    <nc r="P98">
      <v>151073.99</v>
    </nc>
  </rcc>
  <rcc rId="795" sId="1">
    <oc r="Q98">
      <v>0</v>
    </oc>
    <nc r="Q98">
      <v>26660.12</v>
    </nc>
  </rcc>
  <rcc rId="796" sId="1">
    <oc r="R98" t="inlineStr">
      <is>
        <t>2018 m. parengti projekto dokumentai. Paraiška  vertinimui pateikta 2019 m. 2020-06-08 pasirašyta finansavimo sutartis. Projektas vykdomas, planuojama projekto pabaiga 2022 m.</t>
      </is>
    </oc>
    <nc r="R98" t="inlineStr">
      <is>
        <t xml:space="preserve">Projektas baigtas.  
Projekto įgyvendinimo metu  rekonstruota Prienų miesto Birutės gatvė. Rekonstruojamoje gatvėje įrengta: nauja gatvės dangos konstrukcija; lietaus nuotakynė; šaligatviai; gatvės apšvietimas.
         </t>
      </is>
    </nc>
  </rcc>
  <rcc rId="797" sId="1">
    <oc r="O98">
      <v>0</v>
    </oc>
    <nc r="O98">
      <f>SUM(P98:Q98)</f>
    </nc>
  </rcc>
  <rcc rId="798" sId="1" odxf="1" dxf="1">
    <oc r="C98" t="inlineStr">
      <is>
        <t>1-4-P-1</t>
      </is>
    </oc>
    <nc r="C98" t="inlineStr">
      <is>
        <t>1-2-P-1</t>
      </is>
    </nc>
    <odxf>
      <font>
        <sz val="9"/>
        <color rgb="FFFF0000"/>
        <name val="Times New Roman"/>
        <scheme val="none"/>
      </font>
      <border outline="0">
        <right style="thin">
          <color indexed="64"/>
        </right>
      </border>
    </odxf>
    <ndxf>
      <font>
        <sz val="9"/>
        <color auto="1"/>
        <name val="Times New Roman"/>
        <scheme val="none"/>
      </font>
      <border outline="0">
        <right/>
      </border>
    </ndxf>
  </rcc>
  <rcc rId="799" sId="1" odxf="1" dxf="1">
    <oc r="D98" t="inlineStr">
      <is>
        <t xml:space="preserve">Rekonstruotų arba atnaujintų kelių ilgis </t>
      </is>
    </oc>
    <nc r="D98" t="inlineStr">
      <is>
        <t>Bendras rekonstruotų arba atnaujintų kelių ilgis, km</t>
      </is>
    </nc>
    <odxf>
      <font>
        <sz val="9"/>
        <color rgb="FFFF0000"/>
        <name val="Times New Roman"/>
        <scheme val="none"/>
      </font>
      <border outline="0">
        <left style="thin">
          <color indexed="64"/>
        </left>
        <right style="thin">
          <color indexed="64"/>
        </right>
        <top style="thin">
          <color indexed="64"/>
        </top>
        <bottom style="thin">
          <color indexed="64"/>
        </bottom>
      </border>
    </odxf>
    <ndxf>
      <font>
        <sz val="9"/>
        <color auto="1"/>
        <name val="Times New Roman"/>
        <scheme val="none"/>
      </font>
      <border outline="0">
        <left style="thin">
          <color rgb="FF000000"/>
        </left>
        <right style="thin">
          <color rgb="FF000000"/>
        </right>
        <top style="thin">
          <color rgb="FF000000"/>
        </top>
        <bottom style="thin">
          <color rgb="FF000000"/>
        </bottom>
      </border>
    </ndxf>
  </rcc>
  <rfmt sheetId="1" sqref="E98" start="0" length="0">
    <dxf>
      <font>
        <sz val="9"/>
        <color auto="1"/>
        <name val="Times New Roman"/>
        <scheme val="none"/>
      </font>
      <border outline="0">
        <left/>
      </border>
    </dxf>
  </rfmt>
  <rcc rId="800" sId="1">
    <oc r="E98" t="inlineStr">
      <is>
        <t>0,63</t>
      </is>
    </oc>
    <nc r="E98">
      <v>0.47</v>
    </nc>
  </rcc>
  <rcc rId="801" sId="1" odxf="1" dxf="1">
    <oc r="F98">
      <v>0</v>
    </oc>
    <nc r="F98">
      <v>0.47</v>
    </nc>
    <odxf>
      <font>
        <sz val="9"/>
        <color rgb="FFFF0000"/>
        <name val="Times New Roman"/>
        <scheme val="none"/>
      </font>
      <border outline="0">
        <left style="thin">
          <color indexed="64"/>
        </left>
      </border>
    </odxf>
    <ndxf>
      <font>
        <sz val="9"/>
        <color auto="1"/>
        <name val="Times New Roman"/>
        <scheme val="none"/>
      </font>
      <border outline="0">
        <left/>
      </border>
    </ndxf>
  </rcc>
  <rcc rId="802" sId="1" odxf="1" dxf="1">
    <oc r="G98">
      <v>0</v>
    </oc>
    <nc r="G98">
      <v>0.47</v>
    </nc>
    <odxf>
      <font>
        <sz val="9"/>
        <color rgb="FFFF0000"/>
        <name val="Times New Roman"/>
        <scheme val="none"/>
      </font>
      <border outline="0">
        <left style="thin">
          <color indexed="64"/>
        </left>
      </border>
    </odxf>
    <ndxf>
      <font>
        <sz val="9"/>
        <color auto="1"/>
        <name val="Times New Roman"/>
        <scheme val="none"/>
      </font>
      <border outline="0">
        <left/>
      </border>
    </ndxf>
  </rcc>
  <rcc rId="803" sId="1">
    <oc r="G73">
      <f>1.19+2.73</f>
    </oc>
    <nc r="G73">
      <f>1.19+2.73+0.47</f>
    </nc>
  </rcc>
  <rcc rId="804" sId="1">
    <oc r="R73" t="inlineStr">
      <is>
        <t>Rodiklis pasiektas įgyvendinus Veiksmą 1.2.8v Kaišiadorių miesto V. Kudirkos ir Maironio gatvių rekonstravimas. Rodiklio reikšmė yra mažesnė todėl, kad buvo įsivėlusi techninė klaida Maironio gatvės TP Bendrojoje dalyje. Į bendruosius statinio rodiklių duomenis perkelta klaidinga reikšmė: Maironio g. ilgis vietoj 768,8 m, turėjo būti 668,8 m, taip kaip nurodyta techninio projekto Susisekimo dalies bendruosiuose statinio rodikliuose. Atsižvelgiant į tai, faktinė pasiekta rodiklio reikšmė yra 1,19 km (rekonstruotų Maironio (668,8 m) ir V. Kudirkos (517 m) gatvių atkarpų ilgių suma); veiksmą 1.2.3v Garliavos miesto K. Aglinsko g. rekonstrukcija; veiksmą 1.2.4v Garliavos miesto gatvių rekonstrukcija</t>
      </is>
    </oc>
    <nc r="R73" t="inlineStr">
      <is>
        <t>Rodiklis pasiektas įgyvendinus Veiksmą 1.2.8v Kaišiadorių miesto V. Kudirkos ir Maironio gatvių rekonstravimas. Rodiklio reikšmė yra mažesnė todėl, kad buvo įsivėlusi techninė klaida Maironio gatvės TP Bendrojoje dalyje. Į bendruosius statinio rodiklių duomenis perkelta klaidinga reikšmė: Maironio g. ilgis vietoj 768,8 m, turėjo būti 668,8 m, taip kaip nurodyta techninio projekto Susisekimo dalies bendruosiuose statinio rodikliuose. Atsižvelgiant į tai, faktinė pasiekta rodiklio reikšmė yra 1,19 km (rekonstruotų Maironio (668,8 m) ir V. Kudirkos (517 m) gatvių atkarpų ilgių suma); veiksmą 1.2.3v Garliavos miesto K. Aglinsko g. rekonstrukcija; veiksmą 1.2.4v Garliavos miesto gatvių rekonstrukcija; veiksmą 1.2.19v Prienų miesto Birutės g. rekonstrukcija</t>
      </is>
    </nc>
  </rcc>
  <rfmt sheetId="1" sqref="J98:R98" start="0" length="2147483647">
    <dxf>
      <font>
        <color auto="1"/>
      </font>
    </dxf>
  </rfmt>
  <rcc rId="805" sId="1" odxf="1" dxf="1">
    <oc r="J99" t="inlineStr">
      <is>
        <t>Baigtas įgyvendinti</t>
      </is>
    </oc>
    <nc r="J99" t="inlineStr">
      <is>
        <t>Įgyvendinamas projektas</t>
      </is>
    </nc>
    <odxf>
      <font>
        <sz val="9"/>
        <color rgb="FFFF0000"/>
        <name val="Times New Roman"/>
        <scheme val="none"/>
      </font>
    </odxf>
    <ndxf>
      <font>
        <sz val="9"/>
        <color auto="1"/>
        <name val="Times New Roman"/>
        <scheme val="none"/>
      </font>
    </ndxf>
  </rcc>
  <rcc rId="806" sId="1">
    <oc r="K99" t="inlineStr">
      <is>
        <t>06.2.1-TID-R-511-21-0007</t>
      </is>
    </oc>
    <nc r="K99" t="inlineStr">
      <is>
        <t>06.2.1-TID-R-511-21-0022</t>
      </is>
    </nc>
  </rcc>
  <rcc rId="807" sId="1">
    <oc r="P99">
      <v>35698</v>
    </oc>
    <nc r="P99">
      <v>122243.92</v>
    </nc>
  </rcc>
  <rcc rId="808" sId="1">
    <oc r="Q99">
      <v>46487.360000000001</v>
    </oc>
    <nc r="Q99">
      <v>21572.46</v>
    </nc>
  </rcc>
  <rcc rId="809" sId="1">
    <oc r="R99" t="inlineStr">
      <is>
        <t xml:space="preserve"> Projektas baigtas įgyvendinti 2019 m.</t>
      </is>
    </oc>
    <nc r="R99" t="inlineStr">
      <is>
        <t>Patikslintas ir atnaujintas techninis projektas. Pasirašyta bendradarbiavimo sutartis su Lietuvos automobilių kelių direkcija. Pateikta paraiška CPVA, pasirašyta finansavimo suttartis. Su CPVA suderinti rangos darbų pirkimo dokumentai. Iš Lietuvos automobilių kelių direkcijos gautas įgaliojimas įsigyti darbus. 2020 m. I ketv.įsigyti darbai, 2021 m. bus užbaigti.</t>
      </is>
    </nc>
  </rcc>
  <rcc rId="810" sId="1" odxf="1" dxf="1">
    <oc r="C99" t="inlineStr">
      <is>
        <t>1-4-P-4</t>
      </is>
    </oc>
    <nc r="C99" t="inlineStr">
      <is>
        <t>1-2-P-1</t>
      </is>
    </nc>
    <odxf>
      <font>
        <sz val="9"/>
        <color rgb="FFFF0000"/>
        <name val="Times New Roman"/>
        <scheme val="none"/>
      </font>
    </odxf>
    <ndxf>
      <font>
        <sz val="9"/>
        <color auto="1"/>
        <name val="Times New Roman"/>
        <scheme val="none"/>
      </font>
    </ndxf>
  </rcc>
  <rcc rId="811" sId="1" odxf="1" dxf="1">
    <oc r="D99" t="inlineStr">
      <is>
        <t>Įdiegtos saugų eismą gerinančios priemonės, vnt.</t>
      </is>
    </oc>
    <nc r="D99" t="inlineStr">
      <is>
        <t>Bendras rekonstruotų arba atnaujintų kelių ilgis, km</t>
      </is>
    </nc>
    <odxf>
      <font>
        <sz val="9"/>
        <color rgb="FFFF0000"/>
        <name val="Times New Roman"/>
        <scheme val="none"/>
      </font>
      <alignment vertical="top" readingOrder="0"/>
    </odxf>
    <ndxf>
      <font>
        <sz val="9"/>
        <color auto="1"/>
        <name val="Times New Roman"/>
        <scheme val="none"/>
      </font>
      <alignment vertical="center" readingOrder="0"/>
    </ndxf>
  </rcc>
  <rcc rId="812" sId="1">
    <oc r="E99">
      <v>1</v>
    </oc>
    <nc r="E99">
      <v>0.15</v>
    </nc>
  </rcc>
  <rcc rId="813" sId="1">
    <oc r="F99">
      <v>1</v>
    </oc>
    <nc r="F99">
      <v>0.15</v>
    </nc>
  </rcc>
  <rcc rId="814" sId="1">
    <oc r="G99">
      <v>1</v>
    </oc>
    <nc r="G99">
      <v>0</v>
    </nc>
  </rcc>
  <rfmt sheetId="1" sqref="E99:F99 K99:R99" start="0" length="2147483647">
    <dxf>
      <font>
        <color auto="1"/>
      </font>
    </dxf>
  </rfmt>
  <rcc rId="815" sId="1">
    <oc r="C102" t="inlineStr">
      <is>
        <t>1-4-P-2</t>
      </is>
    </oc>
    <nc r="C102" t="inlineStr">
      <is>
        <t>1-2-P-5</t>
      </is>
    </nc>
  </rcc>
  <rcc rId="816" sId="1">
    <oc r="D102" t="inlineStr">
      <is>
        <t>Įgyvendintos darnaus judumo priemonės, vnt.</t>
      </is>
    </oc>
    <nc r="D102" t="inlineStr">
      <is>
        <t xml:space="preserve">Įdiegtos saugų eismą gerinančios ir aplinkosaugos priemonės, vnt.   </t>
      </is>
    </nc>
  </rcc>
  <rcc rId="817" sId="1">
    <oc r="F102">
      <v>1</v>
    </oc>
    <nc r="F102">
      <v>0</v>
    </nc>
  </rcc>
  <rcc rId="818" sId="1">
    <oc r="G102">
      <v>1</v>
    </oc>
    <nc r="G102">
      <v>0</v>
    </nc>
  </rcc>
  <rcc rId="819" sId="1">
    <oc r="K102" t="inlineStr">
      <is>
        <t>04.5.1-TID-V-513-01-0017</t>
      </is>
    </oc>
    <nc r="K102" t="inlineStr">
      <is>
        <t>06.2.1-TID-R-511-21-0021</t>
      </is>
    </nc>
  </rcc>
  <rcc rId="820" sId="1" odxf="1" dxf="1">
    <oc r="J102" t="inlineStr">
      <is>
        <t>Baigtas įgyvendinti</t>
      </is>
    </oc>
    <nc r="J102" t="inlineStr">
      <is>
        <t>Įgyvendinamas projektas</t>
      </is>
    </nc>
    <odxf>
      <font>
        <sz val="9"/>
        <color rgb="FFFF0000"/>
        <name val="Times New Roman"/>
        <scheme val="none"/>
      </font>
    </odxf>
    <ndxf>
      <font>
        <sz val="9"/>
        <color auto="1"/>
        <name val="Times New Roman"/>
        <scheme val="none"/>
      </font>
    </ndxf>
  </rcc>
  <rcc rId="821" sId="1">
    <oc r="P102">
      <v>81580.62</v>
    </oc>
    <nc r="P102">
      <v>253992.35</v>
    </nc>
  </rcc>
  <rcc rId="822" sId="1">
    <oc r="Q102">
      <v>14396.58</v>
    </oc>
    <nc r="Q102">
      <v>43924.37</v>
    </nc>
  </rcc>
  <rcc rId="823" sId="1">
    <oc r="R102" t="inlineStr">
      <is>
        <t>Kauno miesto darnaus judumo planas parengtas ir savivaldybės tarybos sprendimu Nr.T-516 patvirtintas 2019-11-19, projektas baigtas įgyvendinti</t>
      </is>
    </oc>
    <nc r="R102" t="inlineStr">
      <is>
        <t>Parengtas techninis projektas. Pateikta projekto paraiška. Pasirašyta finansavimo sutartis su CPVA. Parengti ir suderinti rangos darbų pirkimo dokumentai su CPVA. Su Lietuvos automobilių kelių direkcija pasirašyta bendradarbiavimo sutartis. Įsiryti rangos darbai. Darbų atlikta 25 proc. 2021 m. plaanuojama baigti projekto įgyvendinimą.</t>
      </is>
    </nc>
  </rcc>
  <rfmt sheetId="1" sqref="C102:R102" start="0" length="2147483647">
    <dxf>
      <font>
        <color auto="1"/>
      </font>
    </dxf>
  </rfmt>
  <rfmt sheetId="1" sqref="R102" start="0" length="2147483647">
    <dxf>
      <font>
        <i val="0"/>
      </font>
    </dxf>
  </rfmt>
  <rfmt sheetId="1" sqref="C90" start="0" length="0">
    <dxf>
      <font>
        <sz val="9"/>
        <color auto="1"/>
        <name val="Times New Roman"/>
        <scheme val="none"/>
      </font>
    </dxf>
  </rfmt>
  <rfmt sheetId="1" sqref="D90" start="0" length="0">
    <dxf>
      <font>
        <sz val="9"/>
        <color auto="1"/>
        <name val="Times New Roman"/>
        <scheme val="none"/>
      </font>
      <border outline="0">
        <left style="thin">
          <color indexed="64"/>
        </left>
        <right style="thin">
          <color indexed="64"/>
        </right>
        <top style="thin">
          <color indexed="64"/>
        </top>
        <bottom style="thin">
          <color indexed="64"/>
        </bottom>
      </border>
    </dxf>
  </rfmt>
  <rcc rId="824" sId="1">
    <oc r="C90" t="inlineStr">
      <is>
        <t>1-3-P-1</t>
      </is>
    </oc>
    <nc r="C90" t="inlineStr">
      <is>
        <t>1-2-P-4</t>
      </is>
    </nc>
  </rcc>
  <rcc rId="825" sId="1">
    <oc r="D90" t="inlineStr">
      <is>
        <t>Investicijas gavę socialinių paslaugų infrastruktūros objektai, 1 vnt.</t>
      </is>
    </oc>
    <nc r="D90" t="inlineStr">
      <is>
        <t>Įrengtų naujų pėsčiųjų takų ir (ar) trasų ilgis, km</t>
      </is>
    </nc>
  </rcc>
  <rcc rId="826" sId="1">
    <oc r="E90">
      <v>1</v>
    </oc>
    <nc r="E90">
      <v>1.1000000000000001</v>
    </nc>
  </rcc>
  <rcc rId="827" sId="1">
    <oc r="F90">
      <v>0</v>
    </oc>
    <nc r="F90">
      <v>1.1000000000000001</v>
    </nc>
  </rcc>
  <rcc rId="828" sId="1">
    <oc r="G90">
      <v>0</v>
    </oc>
    <nc r="G90">
      <v>1.1000000000000001</v>
    </nc>
  </rcc>
  <rcc rId="829" sId="1">
    <oc r="G76">
      <v>0.2</v>
    </oc>
    <nc r="G76">
      <f>0.2+1.1</f>
    </nc>
  </rcc>
  <rcc rId="830" sId="1">
    <oc r="R76" t="inlineStr">
      <is>
        <t>Rodiklis pasiektas įgyvendinus Veiksmą 1.2.6v Dviračių takų tinklo Jonavos mieste plėtra: nuo Šaltinio g. iki Žeimių g. ties Jonavos J. Ralio gimnazija Žeimių g. 20 iki Žeimių g. 28</t>
      </is>
    </oc>
    <nc r="R76" t="inlineStr">
      <is>
        <t>Rodiklis pasiektas įgyvendinus Veiksmą 1.2.6v Dviračių takų tinklo Jonavos mieste plėtra: nuo Šaltinio g. iki Žeimių g. ties Jonavos J. Ralio gimnazija Žeimių g. 20 iki Žeimių g. 28; Veiksmą 1.2.11v Dviračių ir pėsčiųjų takų įrengimas Kęstučio ir Paupio gatvėse Prienų mieste</t>
      </is>
    </nc>
  </rcc>
  <rcc rId="831" sId="1">
    <oc r="P90">
      <v>977702.23</v>
    </oc>
    <nc r="P90">
      <v>138493.44</v>
    </nc>
  </rcc>
  <rcc rId="832" sId="1">
    <oc r="Q90">
      <v>172535.69</v>
    </oc>
    <nc r="Q90">
      <v>24440.03</v>
    </nc>
  </rcc>
  <rcc rId="833" sId="1">
    <oc r="R90" t="inlineStr">
      <is>
        <t>Projektas įgyvendinamas, priestato statyba baigta, vyksta pastato pridavimo procedūros. Planuojamas baigti 2021 m.</t>
      </is>
    </oc>
    <nc r="R90" t="inlineStr">
      <is>
        <t xml:space="preserve">Projektas baigtas.                                                          Projekto metu nutiestas naujas pėsčiųjų/dviračių takas apie 1,1 km </t>
      </is>
    </nc>
  </rcc>
  <rcc rId="834" sId="1">
    <oc r="J90" t="inlineStr">
      <is>
        <t>įgyvendinamas projektas</t>
      </is>
    </oc>
    <nc r="J90" t="inlineStr">
      <is>
        <t>Baigtas įgyvendinti</t>
      </is>
    </nc>
  </rcc>
  <rcc rId="835" sId="1">
    <oc r="K90" t="inlineStr">
      <is>
        <t>08.1.1-CPVA-R-407-21-0005</t>
      </is>
    </oc>
    <nc r="K90" t="inlineStr">
      <is>
        <t>04.5.1-TID-R-516-21-0005</t>
      </is>
    </nc>
  </rcc>
  <rfmt sheetId="1" sqref="E90:R90" start="0" length="2147483647">
    <dxf>
      <font>
        <color auto="1"/>
      </font>
    </dxf>
  </rfmt>
  <rcc rId="836" sId="1">
    <oc r="J40" t="inlineStr">
      <is>
        <t>Įgyvendinamas projektas</t>
      </is>
    </oc>
    <nc r="J40" t="inlineStr">
      <is>
        <t xml:space="preserve"> Įgyvendinamas projektas</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7" sId="1" odxf="1" dxf="1">
    <oc r="J44" t="inlineStr">
      <is>
        <t>Baigtas įgyvendinti</t>
      </is>
    </oc>
    <nc r="J44" t="inlineStr">
      <is>
        <t>Įgyvendinamas projektas</t>
      </is>
    </nc>
    <odxf>
      <font>
        <sz val="9"/>
        <color rgb="FFFF0000"/>
        <name val="Times New Roman"/>
        <scheme val="none"/>
      </font>
    </odxf>
    <ndxf>
      <font>
        <sz val="9"/>
        <color rgb="FFFF0000"/>
        <name val="Times New Roman"/>
        <scheme val="none"/>
      </font>
    </ndxf>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E2C1A4BF-7DD7-4585-8632-BE3AD0462A0E}" name="Windows User" id="-1378364945" dateTime="2021-02-05T13:28:24"/>
  <userInfo guid="{DC3F0F6A-9764-470E-A198-A224B1B8122C}" name="Windows User" id="-1378414589" dateTime="2021-04-19T17:09:0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tabSelected="1" topLeftCell="A79" zoomScale="85" zoomScaleNormal="85" workbookViewId="0">
      <selection activeCell="I34" sqref="I34"/>
    </sheetView>
  </sheetViews>
  <sheetFormatPr defaultRowHeight="14.4" x14ac:dyDescent="0.3"/>
  <cols>
    <col min="2" max="2" width="14.109375" customWidth="1"/>
    <col min="4" max="4" width="13.5546875" customWidth="1"/>
    <col min="5" max="5" width="10.6640625" customWidth="1"/>
    <col min="6" max="6" width="12" customWidth="1"/>
    <col min="8" max="8" width="9.88671875" customWidth="1"/>
    <col min="9" max="9" width="9.6640625" customWidth="1"/>
    <col min="10" max="10" width="11.88671875" customWidth="1"/>
    <col min="11" max="11" width="10.6640625" customWidth="1"/>
    <col min="12" max="12" width="13.88671875" customWidth="1"/>
    <col min="13" max="13" width="13" customWidth="1"/>
    <col min="14" max="14" width="11.33203125" customWidth="1"/>
    <col min="15" max="15" width="10" customWidth="1"/>
    <col min="16" max="16" width="11.109375" customWidth="1"/>
    <col min="17" max="17" width="11.33203125" customWidth="1"/>
    <col min="18" max="18" width="49.5546875" customWidth="1"/>
  </cols>
  <sheetData>
    <row r="1" spans="1:18" ht="31.2" x14ac:dyDescent="0.3">
      <c r="A1" s="1"/>
      <c r="B1" s="1"/>
      <c r="C1" s="1"/>
      <c r="D1" s="2"/>
      <c r="E1" s="2"/>
      <c r="F1" s="2"/>
      <c r="G1" s="2"/>
      <c r="H1" s="2"/>
      <c r="I1" s="2"/>
      <c r="J1" s="2"/>
      <c r="K1" s="2"/>
      <c r="L1" s="2"/>
      <c r="M1" s="2"/>
      <c r="N1" s="2"/>
      <c r="P1" s="3"/>
      <c r="R1" s="13" t="s">
        <v>0</v>
      </c>
    </row>
    <row r="2" spans="1:18" ht="15.6" x14ac:dyDescent="0.3">
      <c r="A2" s="1"/>
      <c r="B2" s="1"/>
      <c r="C2" s="1"/>
      <c r="D2" s="4"/>
      <c r="E2" s="4"/>
      <c r="F2" s="4"/>
      <c r="G2" s="4"/>
      <c r="H2" s="4"/>
      <c r="I2" s="4"/>
      <c r="J2" s="4"/>
      <c r="K2" s="4"/>
      <c r="L2" s="4"/>
      <c r="M2" s="4"/>
      <c r="N2" s="4"/>
      <c r="P2" s="3"/>
    </row>
    <row r="3" spans="1:18" ht="15.6" x14ac:dyDescent="0.3">
      <c r="A3" s="1"/>
      <c r="B3" s="1"/>
      <c r="C3" s="1"/>
      <c r="D3" s="4"/>
      <c r="E3" s="4"/>
      <c r="F3" s="4"/>
      <c r="G3" s="4"/>
      <c r="H3" s="4"/>
      <c r="I3" s="4"/>
      <c r="J3" s="4"/>
      <c r="K3" s="4"/>
      <c r="L3" s="4"/>
      <c r="M3" s="4"/>
      <c r="N3" s="4"/>
      <c r="P3" s="3"/>
    </row>
    <row r="4" spans="1:18" ht="15.75" customHeight="1" x14ac:dyDescent="0.3">
      <c r="A4" s="12"/>
      <c r="B4" s="12"/>
      <c r="C4" s="12"/>
      <c r="D4" s="12"/>
      <c r="E4" s="12"/>
      <c r="F4" s="59" t="s">
        <v>145</v>
      </c>
      <c r="G4" s="59"/>
      <c r="H4" s="59"/>
      <c r="I4" s="59"/>
      <c r="J4" s="59"/>
      <c r="K4" s="59"/>
      <c r="L4" s="59"/>
      <c r="M4" s="59"/>
      <c r="N4" s="59"/>
      <c r="O4" s="59"/>
      <c r="P4" s="59"/>
      <c r="Q4" s="12"/>
      <c r="R4" s="12"/>
    </row>
    <row r="5" spans="1:18" ht="15.75" customHeight="1" x14ac:dyDescent="0.3">
      <c r="A5" s="67" t="s">
        <v>1</v>
      </c>
      <c r="B5" s="67"/>
      <c r="C5" s="67"/>
      <c r="D5" s="67"/>
      <c r="E5" s="67"/>
      <c r="F5" s="67"/>
      <c r="G5" s="67"/>
      <c r="H5" s="67"/>
      <c r="I5" s="67"/>
      <c r="J5" s="67"/>
      <c r="K5" s="67"/>
      <c r="L5" s="67"/>
      <c r="M5" s="67"/>
      <c r="N5" s="67"/>
      <c r="O5" s="67"/>
      <c r="P5" s="67"/>
      <c r="Q5" s="67"/>
      <c r="R5" s="67"/>
    </row>
    <row r="6" spans="1:18" ht="15.6" x14ac:dyDescent="0.3">
      <c r="A6" s="80" t="s">
        <v>2</v>
      </c>
      <c r="B6" s="80"/>
      <c r="C6" s="80"/>
      <c r="D6" s="80"/>
      <c r="E6" s="80"/>
      <c r="F6" s="80"/>
      <c r="G6" s="80"/>
      <c r="H6" s="80"/>
      <c r="I6" s="80"/>
      <c r="J6" s="80"/>
      <c r="K6" s="80"/>
      <c r="L6" s="80"/>
      <c r="M6" s="80"/>
      <c r="N6" s="80"/>
      <c r="O6" s="80"/>
      <c r="P6" s="80"/>
      <c r="Q6" s="80"/>
      <c r="R6" s="80"/>
    </row>
    <row r="7" spans="1:18" ht="15.6" x14ac:dyDescent="0.3">
      <c r="A7" s="7"/>
      <c r="B7" s="7"/>
      <c r="C7" s="7"/>
      <c r="D7" s="7"/>
      <c r="E7" s="7"/>
      <c r="F7" s="7"/>
      <c r="G7" s="7"/>
      <c r="H7" s="7"/>
      <c r="I7" s="7"/>
      <c r="J7" s="60" t="s">
        <v>70</v>
      </c>
      <c r="K7" s="60"/>
      <c r="L7" s="60"/>
      <c r="M7" s="60"/>
      <c r="N7" s="7"/>
      <c r="O7" s="7"/>
      <c r="P7" s="7"/>
      <c r="Q7" s="7"/>
      <c r="R7" s="7"/>
    </row>
    <row r="8" spans="1:18" ht="15.75" customHeight="1" x14ac:dyDescent="0.3">
      <c r="A8" s="68" t="s">
        <v>3</v>
      </c>
      <c r="B8" s="68"/>
      <c r="C8" s="68"/>
      <c r="D8" s="68"/>
      <c r="E8" s="68"/>
      <c r="F8" s="68"/>
      <c r="G8" s="68"/>
      <c r="H8" s="68"/>
      <c r="I8" s="68"/>
      <c r="J8" s="68"/>
      <c r="K8" s="68"/>
      <c r="L8" s="68"/>
      <c r="M8" s="68"/>
      <c r="N8" s="68"/>
      <c r="O8" s="68"/>
      <c r="P8" s="68"/>
      <c r="Q8" s="68"/>
      <c r="R8" s="68"/>
    </row>
    <row r="9" spans="1:18" ht="15.75" customHeight="1" x14ac:dyDescent="0.3">
      <c r="A9" s="14"/>
      <c r="B9" s="14"/>
      <c r="C9" s="14"/>
      <c r="D9" s="14"/>
      <c r="E9" s="14"/>
      <c r="F9" s="14"/>
      <c r="G9" s="14"/>
      <c r="H9" s="14"/>
      <c r="I9" s="14"/>
      <c r="J9" s="14"/>
      <c r="K9" s="14"/>
      <c r="L9" s="14"/>
      <c r="M9" s="14"/>
      <c r="N9" s="14"/>
      <c r="O9" s="14"/>
      <c r="P9" s="14"/>
      <c r="Q9" s="14"/>
      <c r="R9" s="14"/>
    </row>
    <row r="10" spans="1:18" ht="15.6" x14ac:dyDescent="0.3">
      <c r="A10" s="5"/>
      <c r="B10" s="5"/>
      <c r="C10" s="1"/>
      <c r="D10" s="15"/>
      <c r="E10" s="15"/>
      <c r="F10" s="15"/>
      <c r="G10" s="15"/>
      <c r="H10" s="15"/>
      <c r="I10" s="15"/>
      <c r="J10" s="15"/>
      <c r="K10" s="15"/>
      <c r="L10" s="15"/>
      <c r="M10" s="15"/>
      <c r="N10" s="15"/>
    </row>
    <row r="11" spans="1:18" ht="15.6" x14ac:dyDescent="0.3">
      <c r="A11" s="6" t="s">
        <v>4</v>
      </c>
      <c r="B11" s="5"/>
      <c r="C11" s="1"/>
      <c r="D11" s="15"/>
      <c r="E11" s="15"/>
      <c r="F11" s="15"/>
      <c r="G11" s="15"/>
      <c r="H11" s="15"/>
      <c r="I11" s="15"/>
      <c r="J11" s="15"/>
      <c r="K11" s="15"/>
      <c r="L11" s="15"/>
      <c r="M11" s="15"/>
      <c r="N11" s="15"/>
    </row>
    <row r="12" spans="1:18" ht="15.6" x14ac:dyDescent="0.3">
      <c r="A12" s="62" t="s">
        <v>5</v>
      </c>
      <c r="B12" s="63"/>
      <c r="C12" s="63"/>
      <c r="D12" s="64"/>
      <c r="E12" s="62" t="s">
        <v>6</v>
      </c>
      <c r="F12" s="63"/>
      <c r="G12" s="63"/>
      <c r="H12" s="63"/>
      <c r="I12" s="63"/>
      <c r="J12" s="63"/>
      <c r="K12" s="63"/>
      <c r="L12" s="63"/>
      <c r="M12" s="63"/>
      <c r="N12" s="63"/>
      <c r="O12" s="63"/>
      <c r="P12" s="63"/>
      <c r="Q12" s="63"/>
      <c r="R12" s="64"/>
    </row>
    <row r="13" spans="1:18" ht="15.6" x14ac:dyDescent="0.3">
      <c r="A13" s="53" t="s">
        <v>7</v>
      </c>
      <c r="B13" s="54"/>
      <c r="C13" s="54"/>
      <c r="D13" s="54"/>
      <c r="E13" s="54"/>
      <c r="F13" s="54"/>
      <c r="G13" s="54"/>
      <c r="H13" s="54"/>
      <c r="I13" s="54"/>
      <c r="J13" s="54"/>
      <c r="K13" s="54"/>
      <c r="L13" s="54"/>
      <c r="M13" s="54"/>
      <c r="N13" s="54"/>
      <c r="O13" s="54"/>
      <c r="P13" s="54"/>
      <c r="Q13" s="54"/>
      <c r="R13" s="55"/>
    </row>
    <row r="14" spans="1:18" ht="15.6" x14ac:dyDescent="0.3">
      <c r="A14" s="56"/>
      <c r="B14" s="57"/>
      <c r="C14" s="57"/>
      <c r="D14" s="58"/>
      <c r="E14" s="77" t="s">
        <v>69</v>
      </c>
      <c r="F14" s="77"/>
      <c r="G14" s="77"/>
      <c r="H14" s="77"/>
      <c r="I14" s="77"/>
      <c r="J14" s="77"/>
      <c r="K14" s="77"/>
      <c r="L14" s="77"/>
      <c r="M14" s="77"/>
      <c r="N14" s="77"/>
      <c r="O14" s="77"/>
      <c r="P14" s="77"/>
      <c r="Q14" s="77"/>
      <c r="R14" s="77"/>
    </row>
    <row r="15" spans="1:18" ht="15.6" x14ac:dyDescent="0.3">
      <c r="A15" s="61" t="s">
        <v>9</v>
      </c>
      <c r="B15" s="61"/>
      <c r="C15" s="61"/>
      <c r="D15" s="61"/>
      <c r="E15" s="61"/>
      <c r="F15" s="61"/>
      <c r="G15" s="61"/>
      <c r="H15" s="61"/>
      <c r="I15" s="61"/>
      <c r="J15" s="61"/>
      <c r="K15" s="61"/>
      <c r="L15" s="61"/>
      <c r="M15" s="61"/>
      <c r="N15" s="61"/>
      <c r="O15" s="61"/>
      <c r="P15" s="61"/>
      <c r="Q15" s="61"/>
      <c r="R15" s="61"/>
    </row>
    <row r="16" spans="1:18" ht="15.6" x14ac:dyDescent="0.3">
      <c r="A16" s="34" t="s">
        <v>118</v>
      </c>
      <c r="B16" s="35"/>
      <c r="C16" s="35"/>
      <c r="D16" s="36"/>
      <c r="E16" s="85" t="s">
        <v>119</v>
      </c>
      <c r="F16" s="85"/>
      <c r="G16" s="85"/>
      <c r="H16" s="85"/>
      <c r="I16" s="85"/>
      <c r="J16" s="85"/>
      <c r="K16" s="85"/>
      <c r="L16" s="85"/>
      <c r="M16" s="85"/>
      <c r="N16" s="85"/>
      <c r="O16" s="85"/>
      <c r="P16" s="85"/>
      <c r="Q16" s="85"/>
      <c r="R16" s="85"/>
    </row>
    <row r="17" spans="1:18" ht="15.6" x14ac:dyDescent="0.3">
      <c r="A17" s="61" t="s">
        <v>10</v>
      </c>
      <c r="B17" s="61"/>
      <c r="C17" s="61"/>
      <c r="D17" s="61"/>
      <c r="E17" s="61"/>
      <c r="F17" s="61"/>
      <c r="G17" s="61"/>
      <c r="H17" s="61"/>
      <c r="I17" s="61"/>
      <c r="J17" s="61"/>
      <c r="K17" s="61"/>
      <c r="L17" s="61"/>
      <c r="M17" s="61"/>
      <c r="N17" s="61"/>
      <c r="O17" s="61"/>
      <c r="P17" s="61"/>
      <c r="Q17" s="61"/>
      <c r="R17" s="61"/>
    </row>
    <row r="18" spans="1:18" ht="15.6" x14ac:dyDescent="0.3">
      <c r="A18" s="74"/>
      <c r="B18" s="75"/>
      <c r="C18" s="75"/>
      <c r="D18" s="76"/>
      <c r="E18" s="77" t="s">
        <v>69</v>
      </c>
      <c r="F18" s="77"/>
      <c r="G18" s="77"/>
      <c r="H18" s="77"/>
      <c r="I18" s="77"/>
      <c r="J18" s="77"/>
      <c r="K18" s="77"/>
      <c r="L18" s="77"/>
      <c r="M18" s="77"/>
      <c r="N18" s="77"/>
      <c r="O18" s="77"/>
      <c r="P18" s="77"/>
      <c r="Q18" s="77"/>
      <c r="R18" s="77"/>
    </row>
    <row r="19" spans="1:18" ht="15.6" x14ac:dyDescent="0.3">
      <c r="A19" s="61" t="s">
        <v>11</v>
      </c>
      <c r="B19" s="61"/>
      <c r="C19" s="61"/>
      <c r="D19" s="61"/>
      <c r="E19" s="61"/>
      <c r="F19" s="61"/>
      <c r="G19" s="61"/>
      <c r="H19" s="61"/>
      <c r="I19" s="61"/>
      <c r="J19" s="61"/>
      <c r="K19" s="61"/>
      <c r="L19" s="61"/>
      <c r="M19" s="61"/>
      <c r="N19" s="61"/>
      <c r="O19" s="61"/>
      <c r="P19" s="61"/>
      <c r="Q19" s="61"/>
      <c r="R19" s="61"/>
    </row>
    <row r="20" spans="1:18" ht="15.6" x14ac:dyDescent="0.3">
      <c r="A20" s="37" t="s">
        <v>118</v>
      </c>
      <c r="B20" s="38"/>
      <c r="C20" s="38"/>
      <c r="D20" s="39"/>
      <c r="E20" s="86" t="s">
        <v>119</v>
      </c>
      <c r="F20" s="87"/>
      <c r="G20" s="87"/>
      <c r="H20" s="87"/>
      <c r="I20" s="87"/>
      <c r="J20" s="87"/>
      <c r="K20" s="87"/>
      <c r="L20" s="87"/>
      <c r="M20" s="87"/>
      <c r="N20" s="87"/>
      <c r="O20" s="87"/>
      <c r="P20" s="87"/>
      <c r="Q20" s="87"/>
      <c r="R20" s="88"/>
    </row>
    <row r="21" spans="1:18" ht="15.75" customHeight="1" x14ac:dyDescent="0.3">
      <c r="A21" s="89" t="s">
        <v>12</v>
      </c>
      <c r="B21" s="90"/>
      <c r="C21" s="90"/>
      <c r="D21" s="90"/>
      <c r="E21" s="90"/>
      <c r="F21" s="90"/>
      <c r="G21" s="90"/>
      <c r="H21" s="90"/>
      <c r="I21" s="90"/>
      <c r="J21" s="90"/>
      <c r="K21" s="90"/>
      <c r="L21" s="90"/>
      <c r="M21" s="90"/>
      <c r="N21" s="90"/>
      <c r="O21" s="90"/>
      <c r="P21" s="90"/>
      <c r="Q21" s="90"/>
      <c r="R21" s="90"/>
    </row>
    <row r="22" spans="1:18" ht="14.25" customHeight="1" x14ac:dyDescent="0.3">
      <c r="A22" s="89" t="s">
        <v>13</v>
      </c>
      <c r="B22" s="90"/>
      <c r="C22" s="90"/>
      <c r="D22" s="90"/>
      <c r="E22" s="90"/>
      <c r="F22" s="90"/>
      <c r="G22" s="90"/>
      <c r="H22" s="90"/>
      <c r="I22" s="90"/>
      <c r="J22" s="90"/>
      <c r="K22" s="90"/>
      <c r="L22" s="90"/>
      <c r="M22" s="90"/>
      <c r="N22" s="90"/>
      <c r="O22" s="90"/>
      <c r="P22" s="90"/>
      <c r="Q22" s="90"/>
      <c r="R22" s="90"/>
    </row>
    <row r="23" spans="1:18" ht="15.6" x14ac:dyDescent="0.3">
      <c r="A23" s="5"/>
      <c r="B23" s="5"/>
      <c r="C23" s="1"/>
      <c r="D23" s="4"/>
      <c r="E23" s="4"/>
      <c r="F23" s="4"/>
      <c r="G23" s="4"/>
      <c r="H23" s="4"/>
      <c r="I23" s="4"/>
      <c r="J23" s="4"/>
      <c r="K23" s="4"/>
      <c r="L23" s="4"/>
      <c r="M23" s="4"/>
      <c r="N23" s="4"/>
    </row>
    <row r="24" spans="1:18" ht="15.6" x14ac:dyDescent="0.3">
      <c r="A24" s="5"/>
      <c r="B24" s="5"/>
      <c r="C24" s="1"/>
      <c r="D24" s="4"/>
      <c r="E24" s="4"/>
      <c r="F24" s="4"/>
      <c r="G24" s="4"/>
      <c r="H24" s="4"/>
      <c r="I24" s="4"/>
      <c r="J24" s="4"/>
      <c r="K24" s="4"/>
      <c r="L24" s="4"/>
      <c r="M24" s="4"/>
      <c r="N24" s="4"/>
    </row>
    <row r="25" spans="1:18" ht="15.6" x14ac:dyDescent="0.3">
      <c r="A25" s="17" t="s">
        <v>14</v>
      </c>
      <c r="B25" s="17"/>
      <c r="C25" s="18"/>
      <c r="D25" s="18"/>
      <c r="E25" s="18"/>
      <c r="F25" s="18"/>
      <c r="G25" s="18"/>
      <c r="H25" s="18"/>
      <c r="I25" s="18"/>
      <c r="J25" s="18"/>
      <c r="K25" s="18"/>
      <c r="L25" s="18"/>
      <c r="M25" s="18"/>
      <c r="N25" s="18"/>
      <c r="O25" s="19"/>
      <c r="P25" s="19"/>
      <c r="Q25" s="19"/>
      <c r="R25" s="19"/>
    </row>
    <row r="26" spans="1:18" ht="22.5" customHeight="1" x14ac:dyDescent="0.3">
      <c r="A26" s="81" t="s">
        <v>15</v>
      </c>
      <c r="B26" s="83" t="s">
        <v>16</v>
      </c>
      <c r="C26" s="79" t="s">
        <v>17</v>
      </c>
      <c r="D26" s="73"/>
      <c r="E26" s="73"/>
      <c r="F26" s="73"/>
      <c r="G26" s="73"/>
      <c r="H26" s="79" t="s">
        <v>18</v>
      </c>
      <c r="I26" s="73"/>
      <c r="J26" s="73"/>
      <c r="K26" s="73"/>
      <c r="L26" s="70" t="s">
        <v>19</v>
      </c>
      <c r="M26" s="71"/>
      <c r="N26" s="71"/>
      <c r="O26" s="70" t="s">
        <v>20</v>
      </c>
      <c r="P26" s="71"/>
      <c r="Q26" s="71"/>
      <c r="R26" s="72" t="s">
        <v>21</v>
      </c>
    </row>
    <row r="27" spans="1:18" ht="124.5" customHeight="1" x14ac:dyDescent="0.3">
      <c r="A27" s="82"/>
      <c r="B27" s="84"/>
      <c r="C27" s="20" t="s">
        <v>22</v>
      </c>
      <c r="D27" s="20" t="s">
        <v>23</v>
      </c>
      <c r="E27" s="21" t="s">
        <v>24</v>
      </c>
      <c r="F27" s="21" t="s">
        <v>25</v>
      </c>
      <c r="G27" s="21" t="s">
        <v>26</v>
      </c>
      <c r="H27" s="22" t="s">
        <v>27</v>
      </c>
      <c r="I27" s="22" t="s">
        <v>28</v>
      </c>
      <c r="J27" s="22" t="s">
        <v>29</v>
      </c>
      <c r="K27" s="22" t="s">
        <v>30</v>
      </c>
      <c r="L27" s="9" t="s">
        <v>31</v>
      </c>
      <c r="M27" s="20" t="s">
        <v>32</v>
      </c>
      <c r="N27" s="9" t="s">
        <v>33</v>
      </c>
      <c r="O27" s="9" t="s">
        <v>68</v>
      </c>
      <c r="P27" s="20" t="s">
        <v>34</v>
      </c>
      <c r="Q27" s="9" t="s">
        <v>35</v>
      </c>
      <c r="R27" s="73"/>
    </row>
    <row r="28" spans="1:18" ht="102.6" x14ac:dyDescent="0.3">
      <c r="A28" s="11" t="s">
        <v>8</v>
      </c>
      <c r="B28" s="11" t="s">
        <v>71</v>
      </c>
      <c r="C28" s="10" t="s">
        <v>36</v>
      </c>
      <c r="D28" s="10" t="s">
        <v>72</v>
      </c>
      <c r="E28" s="10">
        <v>74</v>
      </c>
      <c r="F28" s="10">
        <v>72</v>
      </c>
      <c r="G28" s="10">
        <v>0</v>
      </c>
      <c r="H28" s="10"/>
      <c r="I28" s="10"/>
      <c r="J28" s="10"/>
      <c r="K28" s="10"/>
      <c r="L28" s="10"/>
      <c r="M28" s="10"/>
      <c r="N28" s="10"/>
      <c r="O28" s="10"/>
      <c r="P28" s="10"/>
      <c r="Q28" s="10"/>
      <c r="R28" s="10"/>
    </row>
    <row r="29" spans="1:18" ht="102.6" x14ac:dyDescent="0.3">
      <c r="A29" s="11" t="s">
        <v>37</v>
      </c>
      <c r="B29" s="11" t="s">
        <v>74</v>
      </c>
      <c r="C29" s="10" t="s">
        <v>38</v>
      </c>
      <c r="D29" s="23" t="s">
        <v>73</v>
      </c>
      <c r="E29" s="10">
        <v>1.42</v>
      </c>
      <c r="F29" s="10">
        <v>1.41</v>
      </c>
      <c r="G29" s="10">
        <v>0</v>
      </c>
      <c r="H29" s="10"/>
      <c r="I29" s="10"/>
      <c r="J29" s="10"/>
      <c r="K29" s="10"/>
      <c r="L29" s="10"/>
      <c r="M29" s="10"/>
      <c r="N29" s="10"/>
      <c r="O29" s="10"/>
      <c r="P29" s="10"/>
      <c r="Q29" s="10"/>
      <c r="R29" s="10"/>
    </row>
    <row r="30" spans="1:18" ht="197.25" customHeight="1" x14ac:dyDescent="0.3">
      <c r="A30" s="11" t="s">
        <v>39</v>
      </c>
      <c r="B30" s="11" t="s">
        <v>40</v>
      </c>
      <c r="C30" s="10" t="s">
        <v>39</v>
      </c>
      <c r="D30" s="24" t="s">
        <v>77</v>
      </c>
      <c r="E30" s="10"/>
      <c r="F30" s="10"/>
      <c r="G30" s="10"/>
      <c r="H30" s="10"/>
      <c r="I30" s="10"/>
      <c r="J30" s="10"/>
      <c r="K30" s="10"/>
      <c r="L30" s="25">
        <f>SUM(M30:N30)</f>
        <v>8771017.4000000004</v>
      </c>
      <c r="M30" s="10">
        <f>SUM(M34:M38)</f>
        <v>7833753.5599999996</v>
      </c>
      <c r="N30" s="10">
        <f>SUM(N34:N38)</f>
        <v>937263.84000000008</v>
      </c>
      <c r="O30" s="10">
        <f>SUM(P30:Q30)</f>
        <v>7712239.5700000003</v>
      </c>
      <c r="P30" s="10">
        <f>SUM(P34:P38)</f>
        <v>6826227.6699999999</v>
      </c>
      <c r="Q30" s="10">
        <f>SUM(Q34:Q38)</f>
        <v>886011.9</v>
      </c>
      <c r="R30" s="26"/>
    </row>
    <row r="31" spans="1:18" ht="48" x14ac:dyDescent="0.3">
      <c r="A31" s="11"/>
      <c r="B31" s="11"/>
      <c r="C31" s="10" t="s">
        <v>41</v>
      </c>
      <c r="D31" s="10" t="s">
        <v>42</v>
      </c>
      <c r="E31" s="27">
        <f>SUM(E35,E36,E37,E38)</f>
        <v>118144.62999999999</v>
      </c>
      <c r="F31" s="28">
        <f>SUM(F35,F36,F37,F38)</f>
        <v>118144.62999999999</v>
      </c>
      <c r="G31" s="10">
        <f>SUM(G35,G36,G37,G38)</f>
        <v>68333.87</v>
      </c>
      <c r="H31" s="10"/>
      <c r="I31" s="10"/>
      <c r="J31" s="10"/>
      <c r="K31" s="10"/>
      <c r="L31" s="25"/>
      <c r="M31" s="10"/>
      <c r="N31" s="10"/>
      <c r="O31" s="10"/>
      <c r="P31" s="10"/>
      <c r="Q31" s="10"/>
      <c r="R31" s="10"/>
    </row>
    <row r="32" spans="1:18" ht="60" x14ac:dyDescent="0.3">
      <c r="A32" s="11"/>
      <c r="B32" s="11"/>
      <c r="C32" s="10" t="s">
        <v>43</v>
      </c>
      <c r="D32" s="10" t="s">
        <v>44</v>
      </c>
      <c r="E32" s="91">
        <f>E40</f>
        <v>265</v>
      </c>
      <c r="F32" s="28">
        <f>F40</f>
        <v>265</v>
      </c>
      <c r="G32" s="10">
        <f>G40</f>
        <v>265</v>
      </c>
      <c r="H32" s="10"/>
      <c r="I32" s="10"/>
      <c r="J32" s="10"/>
      <c r="K32" s="10"/>
      <c r="L32" s="10"/>
      <c r="M32" s="10"/>
      <c r="N32" s="10"/>
      <c r="O32" s="10"/>
      <c r="P32" s="10"/>
      <c r="Q32" s="10"/>
      <c r="R32" s="10"/>
    </row>
    <row r="33" spans="1:18" ht="48" x14ac:dyDescent="0.3">
      <c r="A33" s="11"/>
      <c r="B33" s="11"/>
      <c r="C33" s="10" t="s">
        <v>48</v>
      </c>
      <c r="D33" s="10" t="s">
        <v>47</v>
      </c>
      <c r="E33" s="10">
        <f>E34</f>
        <v>1</v>
      </c>
      <c r="F33" s="10">
        <f>F34</f>
        <v>1</v>
      </c>
      <c r="G33" s="10">
        <f>G34</f>
        <v>0</v>
      </c>
      <c r="H33" s="10"/>
      <c r="I33" s="10"/>
      <c r="J33" s="10"/>
      <c r="K33" s="10"/>
      <c r="L33" s="10"/>
      <c r="M33" s="10"/>
      <c r="N33" s="10"/>
      <c r="O33" s="10"/>
      <c r="P33" s="10"/>
      <c r="Q33" s="10"/>
      <c r="R33" s="32"/>
    </row>
    <row r="34" spans="1:18" s="16" customFormat="1" ht="174.6" customHeight="1" x14ac:dyDescent="0.3">
      <c r="A34" s="40" t="s">
        <v>90</v>
      </c>
      <c r="B34" s="40" t="s">
        <v>91</v>
      </c>
      <c r="C34" s="41" t="s">
        <v>48</v>
      </c>
      <c r="D34" s="41" t="s">
        <v>47</v>
      </c>
      <c r="E34" s="41">
        <v>1</v>
      </c>
      <c r="F34" s="41">
        <v>1</v>
      </c>
      <c r="G34" s="41">
        <v>0</v>
      </c>
      <c r="H34" s="42">
        <v>2017</v>
      </c>
      <c r="I34" s="42">
        <v>2021</v>
      </c>
      <c r="J34" s="42" t="s">
        <v>49</v>
      </c>
      <c r="K34" s="46" t="s">
        <v>120</v>
      </c>
      <c r="L34" s="42">
        <f t="shared" ref="L34" si="0">SUM(M34:N34)</f>
        <v>655232.16</v>
      </c>
      <c r="M34" s="42">
        <v>494929.2</v>
      </c>
      <c r="N34" s="41">
        <v>160302.96</v>
      </c>
      <c r="O34" s="41">
        <f t="shared" ref="O34:O38" si="1">P34+Q34</f>
        <v>369353.68</v>
      </c>
      <c r="P34" s="41">
        <v>260302.63</v>
      </c>
      <c r="Q34" s="41">
        <v>109051.05</v>
      </c>
      <c r="R34" s="41" t="s">
        <v>121</v>
      </c>
    </row>
    <row r="35" spans="1:18" ht="68.400000000000006" x14ac:dyDescent="0.3">
      <c r="A35" s="40" t="s">
        <v>94</v>
      </c>
      <c r="B35" s="40" t="s">
        <v>95</v>
      </c>
      <c r="C35" s="41" t="s">
        <v>41</v>
      </c>
      <c r="D35" s="41" t="s">
        <v>42</v>
      </c>
      <c r="E35" s="41">
        <v>10254.94</v>
      </c>
      <c r="F35" s="41">
        <v>10254.94</v>
      </c>
      <c r="G35" s="41">
        <v>10254.94</v>
      </c>
      <c r="H35" s="42">
        <v>2017</v>
      </c>
      <c r="I35" s="42">
        <v>2018</v>
      </c>
      <c r="J35" s="41" t="s">
        <v>50</v>
      </c>
      <c r="K35" s="46" t="s">
        <v>123</v>
      </c>
      <c r="L35" s="42">
        <f t="shared" ref="L35:L38" si="2">M35+N35</f>
        <v>689222.97</v>
      </c>
      <c r="M35" s="41">
        <v>617426.5</v>
      </c>
      <c r="N35" s="41">
        <v>71796.47</v>
      </c>
      <c r="O35" s="41">
        <f t="shared" si="1"/>
        <v>689222.97</v>
      </c>
      <c r="P35" s="41">
        <v>617426.5</v>
      </c>
      <c r="Q35" s="41">
        <v>71796.47</v>
      </c>
      <c r="R35" s="41" t="s">
        <v>122</v>
      </c>
    </row>
    <row r="36" spans="1:18" ht="91.2" x14ac:dyDescent="0.3">
      <c r="A36" s="40" t="s">
        <v>96</v>
      </c>
      <c r="B36" s="40" t="s">
        <v>97</v>
      </c>
      <c r="C36" s="41" t="s">
        <v>41</v>
      </c>
      <c r="D36" s="41" t="s">
        <v>42</v>
      </c>
      <c r="E36" s="41">
        <v>58078.93</v>
      </c>
      <c r="F36" s="41">
        <v>58078.93</v>
      </c>
      <c r="G36" s="41">
        <v>58078.93</v>
      </c>
      <c r="H36" s="42">
        <v>2016</v>
      </c>
      <c r="I36" s="42">
        <v>2018</v>
      </c>
      <c r="J36" s="41" t="s">
        <v>50</v>
      </c>
      <c r="K36" s="46" t="s">
        <v>124</v>
      </c>
      <c r="L36" s="42">
        <f t="shared" si="2"/>
        <v>600141.51</v>
      </c>
      <c r="M36" s="41">
        <v>517079.28</v>
      </c>
      <c r="N36" s="41">
        <v>83062.23</v>
      </c>
      <c r="O36" s="41">
        <f t="shared" si="1"/>
        <v>600141.51</v>
      </c>
      <c r="P36" s="41">
        <v>517079.28</v>
      </c>
      <c r="Q36" s="41">
        <v>83062.23</v>
      </c>
      <c r="R36" s="41" t="s">
        <v>125</v>
      </c>
    </row>
    <row r="37" spans="1:18" ht="171" customHeight="1" x14ac:dyDescent="0.3">
      <c r="A37" s="40" t="s">
        <v>98</v>
      </c>
      <c r="B37" s="40" t="s">
        <v>99</v>
      </c>
      <c r="C37" s="41" t="s">
        <v>41</v>
      </c>
      <c r="D37" s="41" t="s">
        <v>42</v>
      </c>
      <c r="E37" s="41">
        <v>40001</v>
      </c>
      <c r="F37" s="41">
        <v>40001</v>
      </c>
      <c r="G37" s="41">
        <v>0</v>
      </c>
      <c r="H37" s="42">
        <v>2017</v>
      </c>
      <c r="I37" s="42">
        <v>2021</v>
      </c>
      <c r="J37" s="41" t="s">
        <v>49</v>
      </c>
      <c r="K37" s="46" t="s">
        <v>126</v>
      </c>
      <c r="L37" s="42">
        <f t="shared" si="2"/>
        <v>5211014.7600000007</v>
      </c>
      <c r="M37" s="41">
        <v>4845146.6100000003</v>
      </c>
      <c r="N37" s="41">
        <v>365868.15</v>
      </c>
      <c r="O37" s="41">
        <f t="shared" si="1"/>
        <v>4457831</v>
      </c>
      <c r="P37" s="41">
        <v>4091962.85</v>
      </c>
      <c r="Q37" s="41">
        <v>365868.15</v>
      </c>
      <c r="R37" s="41" t="s">
        <v>127</v>
      </c>
    </row>
    <row r="38" spans="1:18" ht="155.4" customHeight="1" x14ac:dyDescent="0.3">
      <c r="A38" s="40" t="s">
        <v>100</v>
      </c>
      <c r="B38" s="40" t="s">
        <v>101</v>
      </c>
      <c r="C38" s="41" t="s">
        <v>41</v>
      </c>
      <c r="D38" s="41" t="s">
        <v>42</v>
      </c>
      <c r="E38" s="92">
        <v>9809.76</v>
      </c>
      <c r="F38" s="92">
        <v>9809.76</v>
      </c>
      <c r="G38" s="41">
        <v>0</v>
      </c>
      <c r="H38" s="42">
        <v>2018</v>
      </c>
      <c r="I38" s="42">
        <v>2021</v>
      </c>
      <c r="J38" s="41" t="s">
        <v>49</v>
      </c>
      <c r="K38" s="46" t="s">
        <v>128</v>
      </c>
      <c r="L38" s="42">
        <f t="shared" si="2"/>
        <v>1615406</v>
      </c>
      <c r="M38" s="41">
        <v>1359171.97</v>
      </c>
      <c r="N38" s="41">
        <v>256234.03</v>
      </c>
      <c r="O38" s="41">
        <f t="shared" si="1"/>
        <v>1595690.41</v>
      </c>
      <c r="P38" s="41">
        <v>1339456.4099999999</v>
      </c>
      <c r="Q38" s="41">
        <v>256234</v>
      </c>
      <c r="R38" s="41" t="s">
        <v>129</v>
      </c>
    </row>
    <row r="39" spans="1:18" ht="155.4" customHeight="1" x14ac:dyDescent="0.3">
      <c r="A39" s="40"/>
      <c r="B39" s="40"/>
      <c r="C39" s="41" t="s">
        <v>43</v>
      </c>
      <c r="D39" s="41" t="s">
        <v>44</v>
      </c>
      <c r="E39" s="92">
        <f>E40</f>
        <v>265</v>
      </c>
      <c r="F39" s="93">
        <f>F40</f>
        <v>265</v>
      </c>
      <c r="G39" s="41">
        <f>G40</f>
        <v>265</v>
      </c>
      <c r="H39" s="42"/>
      <c r="I39" s="42"/>
      <c r="J39" s="41"/>
      <c r="K39" s="46"/>
      <c r="L39" s="42"/>
      <c r="M39" s="41"/>
      <c r="N39" s="41"/>
      <c r="O39" s="41"/>
      <c r="P39" s="41"/>
      <c r="Q39" s="41"/>
      <c r="R39" s="41"/>
    </row>
    <row r="40" spans="1:18" ht="196.8" customHeight="1" x14ac:dyDescent="0.3">
      <c r="A40" s="40" t="s">
        <v>92</v>
      </c>
      <c r="B40" s="40" t="s">
        <v>93</v>
      </c>
      <c r="C40" s="41" t="s">
        <v>43</v>
      </c>
      <c r="D40" s="41" t="s">
        <v>44</v>
      </c>
      <c r="E40" s="41">
        <v>265</v>
      </c>
      <c r="F40" s="41">
        <v>265</v>
      </c>
      <c r="G40" s="41">
        <v>265</v>
      </c>
      <c r="H40" s="42">
        <v>2015</v>
      </c>
      <c r="I40" s="42">
        <v>2016</v>
      </c>
      <c r="J40" s="41" t="s">
        <v>50</v>
      </c>
      <c r="K40" s="51"/>
      <c r="L40" s="42">
        <f>M40+N40</f>
        <v>994433</v>
      </c>
      <c r="M40" s="41">
        <v>399635</v>
      </c>
      <c r="N40" s="41">
        <v>594798</v>
      </c>
      <c r="O40" s="41">
        <f>P40+Q40</f>
        <v>994433</v>
      </c>
      <c r="P40" s="41">
        <v>399635</v>
      </c>
      <c r="Q40" s="41">
        <v>594798</v>
      </c>
      <c r="R40" s="50"/>
    </row>
    <row r="41" spans="1:18" ht="78" customHeight="1" x14ac:dyDescent="0.3">
      <c r="A41" s="11" t="s">
        <v>78</v>
      </c>
      <c r="B41" s="11" t="s">
        <v>40</v>
      </c>
      <c r="C41" s="10" t="s">
        <v>78</v>
      </c>
      <c r="D41" s="24" t="s">
        <v>79</v>
      </c>
      <c r="E41" s="10"/>
      <c r="F41" s="10"/>
      <c r="G41" s="10"/>
      <c r="H41" s="10"/>
      <c r="I41" s="10"/>
      <c r="J41" s="10"/>
      <c r="K41" s="10"/>
      <c r="L41" s="25"/>
      <c r="M41" s="10"/>
      <c r="N41" s="10"/>
      <c r="O41" s="10"/>
      <c r="P41" s="10"/>
      <c r="Q41" s="10"/>
      <c r="R41" s="26"/>
    </row>
    <row r="42" spans="1:18" ht="72" x14ac:dyDescent="0.3">
      <c r="A42" s="11"/>
      <c r="B42" s="11"/>
      <c r="C42" s="10" t="s">
        <v>45</v>
      </c>
      <c r="D42" s="10" t="s">
        <v>75</v>
      </c>
      <c r="E42" s="10"/>
      <c r="F42" s="10"/>
      <c r="G42" s="29"/>
      <c r="H42" s="10"/>
      <c r="I42" s="10"/>
      <c r="J42" s="10"/>
      <c r="K42" s="10"/>
      <c r="L42" s="10"/>
      <c r="M42" s="10"/>
      <c r="N42" s="10"/>
      <c r="O42" s="10"/>
      <c r="P42" s="10"/>
      <c r="Q42" s="10"/>
      <c r="R42" s="29"/>
    </row>
    <row r="43" spans="1:18" ht="78" customHeight="1" x14ac:dyDescent="0.3">
      <c r="A43" s="11" t="s">
        <v>80</v>
      </c>
      <c r="B43" s="11" t="s">
        <v>40</v>
      </c>
      <c r="C43" s="10" t="s">
        <v>80</v>
      </c>
      <c r="D43" s="24" t="s">
        <v>81</v>
      </c>
      <c r="E43" s="10"/>
      <c r="F43" s="10"/>
      <c r="G43" s="10"/>
      <c r="H43" s="10"/>
      <c r="I43" s="10"/>
      <c r="J43" s="10"/>
      <c r="K43" s="10"/>
      <c r="L43" s="25"/>
      <c r="M43" s="10"/>
      <c r="N43" s="10"/>
      <c r="O43" s="10"/>
      <c r="P43" s="10"/>
      <c r="Q43" s="10"/>
      <c r="R43" s="26"/>
    </row>
    <row r="44" spans="1:18" ht="36" x14ac:dyDescent="0.3">
      <c r="A44" s="11"/>
      <c r="B44" s="11"/>
      <c r="C44" s="10" t="s">
        <v>46</v>
      </c>
      <c r="D44" s="10" t="s">
        <v>76</v>
      </c>
      <c r="E44" s="10"/>
      <c r="F44" s="10"/>
      <c r="G44" s="29"/>
      <c r="H44" s="10"/>
      <c r="I44" s="10"/>
      <c r="J44" s="10"/>
      <c r="K44" s="10"/>
      <c r="L44" s="10"/>
      <c r="M44" s="10"/>
      <c r="N44" s="10"/>
      <c r="O44" s="10"/>
      <c r="P44" s="10"/>
      <c r="Q44" s="10"/>
      <c r="R44" s="29"/>
    </row>
    <row r="45" spans="1:18" ht="84" x14ac:dyDescent="0.3">
      <c r="A45" s="11" t="s">
        <v>51</v>
      </c>
      <c r="B45" s="11" t="s">
        <v>82</v>
      </c>
      <c r="C45" s="10" t="s">
        <v>52</v>
      </c>
      <c r="D45" s="10" t="s">
        <v>83</v>
      </c>
      <c r="E45" s="10"/>
      <c r="F45" s="10"/>
      <c r="G45" s="29"/>
      <c r="H45" s="10"/>
      <c r="I45" s="10"/>
      <c r="J45" s="10"/>
      <c r="K45" s="10"/>
      <c r="L45" s="10"/>
      <c r="M45" s="10"/>
      <c r="N45" s="10"/>
      <c r="O45" s="10"/>
      <c r="P45" s="10"/>
      <c r="Q45" s="10"/>
      <c r="R45" s="10"/>
    </row>
    <row r="46" spans="1:18" ht="192" customHeight="1" x14ac:dyDescent="0.3">
      <c r="A46" s="11" t="s">
        <v>53</v>
      </c>
      <c r="B46" s="11" t="s">
        <v>40</v>
      </c>
      <c r="C46" s="10" t="s">
        <v>53</v>
      </c>
      <c r="D46" s="24" t="s">
        <v>84</v>
      </c>
      <c r="E46" s="10"/>
      <c r="F46" s="10"/>
      <c r="G46" s="10"/>
      <c r="H46" s="10"/>
      <c r="I46" s="10"/>
      <c r="J46" s="10"/>
      <c r="K46" s="10"/>
      <c r="L46" s="10"/>
      <c r="M46" s="10"/>
      <c r="N46" s="10"/>
      <c r="O46" s="10"/>
      <c r="P46" s="10"/>
      <c r="Q46" s="10"/>
      <c r="R46" s="10"/>
    </row>
    <row r="47" spans="1:18" ht="48" x14ac:dyDescent="0.3">
      <c r="A47" s="11"/>
      <c r="B47" s="11"/>
      <c r="C47" s="10" t="s">
        <v>54</v>
      </c>
      <c r="D47" s="24" t="s">
        <v>60</v>
      </c>
      <c r="E47" s="10">
        <f>SUM(E53,E55,E59,E63,E65,E67)</f>
        <v>3.04</v>
      </c>
      <c r="F47" s="10">
        <f>SUM(F53,F55,F59,F63,F65,F67)</f>
        <v>3.04</v>
      </c>
      <c r="G47" s="10">
        <f>SUM(G53,G55,G59,G63,G65,G67)</f>
        <v>2.66</v>
      </c>
      <c r="H47" s="10"/>
      <c r="I47" s="10"/>
      <c r="J47" s="10"/>
      <c r="K47" s="10"/>
      <c r="L47" s="25"/>
      <c r="M47" s="10"/>
      <c r="N47" s="10"/>
      <c r="O47" s="10"/>
      <c r="P47" s="10"/>
      <c r="Q47" s="10"/>
      <c r="R47" s="33"/>
    </row>
    <row r="48" spans="1:18" ht="36" x14ac:dyDescent="0.3">
      <c r="A48" s="11"/>
      <c r="B48" s="11"/>
      <c r="C48" s="10" t="s">
        <v>55</v>
      </c>
      <c r="D48" s="24" t="s">
        <v>85</v>
      </c>
      <c r="E48" s="10"/>
      <c r="F48" s="10"/>
      <c r="G48" s="10"/>
      <c r="H48" s="10"/>
      <c r="I48" s="10"/>
      <c r="J48" s="10"/>
      <c r="K48" s="10"/>
      <c r="L48" s="10"/>
      <c r="M48" s="10"/>
      <c r="N48" s="10"/>
      <c r="O48" s="10"/>
      <c r="P48" s="10"/>
      <c r="Q48" s="10"/>
      <c r="R48" s="33"/>
    </row>
    <row r="49" spans="1:18" ht="36" x14ac:dyDescent="0.3">
      <c r="A49" s="11"/>
      <c r="B49" s="11"/>
      <c r="C49" s="10" t="s">
        <v>56</v>
      </c>
      <c r="D49" s="24" t="s">
        <v>86</v>
      </c>
      <c r="E49" s="10"/>
      <c r="F49" s="10"/>
      <c r="G49" s="10"/>
      <c r="H49" s="10"/>
      <c r="I49" s="10"/>
      <c r="J49" s="10"/>
      <c r="K49" s="10"/>
      <c r="L49" s="10"/>
      <c r="M49" s="10"/>
      <c r="N49" s="10"/>
      <c r="O49" s="10"/>
      <c r="P49" s="10"/>
      <c r="Q49" s="10"/>
      <c r="R49" s="30"/>
    </row>
    <row r="50" spans="1:18" ht="36" x14ac:dyDescent="0.3">
      <c r="A50" s="11"/>
      <c r="B50" s="11"/>
      <c r="C50" s="10" t="s">
        <v>57</v>
      </c>
      <c r="D50" s="24" t="s">
        <v>87</v>
      </c>
      <c r="E50" s="10">
        <f>E61</f>
        <v>1.29</v>
      </c>
      <c r="F50" s="10">
        <f t="shared" ref="F50:G50" si="3">F61</f>
        <v>1.29</v>
      </c>
      <c r="G50" s="10">
        <f t="shared" si="3"/>
        <v>0</v>
      </c>
      <c r="H50" s="10"/>
      <c r="I50" s="10"/>
      <c r="J50" s="10"/>
      <c r="K50" s="10"/>
      <c r="L50" s="10"/>
      <c r="M50" s="10"/>
      <c r="N50" s="10"/>
      <c r="O50" s="10"/>
      <c r="P50" s="10"/>
      <c r="Q50" s="10"/>
      <c r="R50" s="33"/>
    </row>
    <row r="51" spans="1:18" ht="89.25" customHeight="1" x14ac:dyDescent="0.3">
      <c r="A51" s="11"/>
      <c r="B51" s="11"/>
      <c r="C51" s="10" t="s">
        <v>58</v>
      </c>
      <c r="D51" s="24" t="s">
        <v>88</v>
      </c>
      <c r="E51" s="10">
        <f>SUM(E54,,E56,E58,E60,E64,E66,E68)</f>
        <v>28</v>
      </c>
      <c r="F51" s="10">
        <f t="shared" ref="F51:G51" si="4">SUM(F54,,F56,F58,F60,F64,F66,F68)</f>
        <v>28</v>
      </c>
      <c r="G51" s="10">
        <f t="shared" si="4"/>
        <v>25</v>
      </c>
      <c r="H51" s="10"/>
      <c r="I51" s="10"/>
      <c r="J51" s="10"/>
      <c r="K51" s="10"/>
      <c r="L51" s="10"/>
      <c r="M51" s="10"/>
      <c r="N51" s="10"/>
      <c r="O51" s="10"/>
      <c r="P51" s="10"/>
      <c r="Q51" s="10"/>
      <c r="R51" s="33"/>
    </row>
    <row r="52" spans="1:18" ht="63" customHeight="1" x14ac:dyDescent="0.3">
      <c r="A52" s="11"/>
      <c r="B52" s="11"/>
      <c r="C52" s="10" t="s">
        <v>59</v>
      </c>
      <c r="D52" s="10" t="s">
        <v>89</v>
      </c>
      <c r="E52" s="10">
        <f>SUM(E62)</f>
        <v>0.16</v>
      </c>
      <c r="F52" s="10">
        <f t="shared" ref="F52:G52" si="5">SUM(F62)</f>
        <v>0.16</v>
      </c>
      <c r="G52" s="10">
        <f t="shared" si="5"/>
        <v>0</v>
      </c>
      <c r="H52" s="10"/>
      <c r="I52" s="10"/>
      <c r="J52" s="10"/>
      <c r="K52" s="10"/>
      <c r="L52" s="10"/>
      <c r="M52" s="10"/>
      <c r="N52" s="10"/>
      <c r="O52" s="10"/>
      <c r="P52" s="10"/>
      <c r="Q52" s="10"/>
      <c r="R52" s="10"/>
    </row>
    <row r="53" spans="1:18" ht="48" x14ac:dyDescent="0.3">
      <c r="A53" s="40" t="s">
        <v>102</v>
      </c>
      <c r="B53" s="40" t="s">
        <v>103</v>
      </c>
      <c r="C53" s="41" t="s">
        <v>54</v>
      </c>
      <c r="D53" s="41" t="s">
        <v>60</v>
      </c>
      <c r="E53" s="41">
        <v>0.60599999999999998</v>
      </c>
      <c r="F53" s="41">
        <v>0.60599999999999998</v>
      </c>
      <c r="G53" s="41">
        <v>0.60599999999999998</v>
      </c>
      <c r="H53" s="42">
        <v>2018</v>
      </c>
      <c r="I53" s="42">
        <v>2019</v>
      </c>
      <c r="J53" s="41" t="s">
        <v>50</v>
      </c>
      <c r="K53" s="43" t="s">
        <v>130</v>
      </c>
      <c r="L53" s="41">
        <f t="shared" ref="L53:L63" si="6">SUM(M53:N53)</f>
        <v>258864.06</v>
      </c>
      <c r="M53" s="41">
        <v>220034.45</v>
      </c>
      <c r="N53" s="41">
        <v>38829.61</v>
      </c>
      <c r="O53" s="41">
        <f>P53+Q53</f>
        <v>258864.06</v>
      </c>
      <c r="P53" s="41">
        <v>220034.45</v>
      </c>
      <c r="Q53" s="41">
        <v>38829.61</v>
      </c>
      <c r="R53" s="41" t="s">
        <v>131</v>
      </c>
    </row>
    <row r="54" spans="1:18" ht="48" customHeight="1" x14ac:dyDescent="0.3">
      <c r="A54" s="40"/>
      <c r="B54" s="40"/>
      <c r="C54" s="41" t="s">
        <v>58</v>
      </c>
      <c r="D54" s="44" t="s">
        <v>146</v>
      </c>
      <c r="E54" s="45">
        <v>4</v>
      </c>
      <c r="F54" s="41">
        <v>4</v>
      </c>
      <c r="G54" s="41">
        <v>4</v>
      </c>
      <c r="H54" s="42"/>
      <c r="I54" s="42"/>
      <c r="J54" s="41"/>
      <c r="K54" s="43"/>
      <c r="L54" s="41"/>
      <c r="M54" s="41"/>
      <c r="N54" s="41"/>
      <c r="O54" s="41"/>
      <c r="P54" s="41"/>
      <c r="Q54" s="41"/>
      <c r="R54" s="41"/>
    </row>
    <row r="55" spans="1:18" ht="48" x14ac:dyDescent="0.3">
      <c r="A55" s="40" t="s">
        <v>104</v>
      </c>
      <c r="B55" s="40" t="s">
        <v>105</v>
      </c>
      <c r="C55" s="41" t="s">
        <v>54</v>
      </c>
      <c r="D55" s="45" t="s">
        <v>60</v>
      </c>
      <c r="E55" s="45">
        <v>0.29499999999999998</v>
      </c>
      <c r="F55" s="41">
        <v>0.29499999999999998</v>
      </c>
      <c r="G55" s="41">
        <v>0.29499999999999998</v>
      </c>
      <c r="H55" s="41">
        <v>2018</v>
      </c>
      <c r="I55" s="41">
        <v>2019</v>
      </c>
      <c r="J55" s="41" t="s">
        <v>50</v>
      </c>
      <c r="K55" s="46" t="s">
        <v>132</v>
      </c>
      <c r="L55" s="42">
        <f t="shared" si="6"/>
        <v>133639.67999999999</v>
      </c>
      <c r="M55" s="42">
        <v>113593.71</v>
      </c>
      <c r="N55" s="41">
        <v>20045.97</v>
      </c>
      <c r="O55" s="41">
        <f>SUM(P55:Q55)</f>
        <v>133639.67999999999</v>
      </c>
      <c r="P55" s="42">
        <v>113593.71</v>
      </c>
      <c r="Q55" s="41">
        <v>20045.97</v>
      </c>
      <c r="R55" s="41" t="s">
        <v>133</v>
      </c>
    </row>
    <row r="56" spans="1:18" ht="48" x14ac:dyDescent="0.3">
      <c r="A56" s="40"/>
      <c r="B56" s="40"/>
      <c r="C56" s="41" t="s">
        <v>58</v>
      </c>
      <c r="D56" s="44" t="s">
        <v>146</v>
      </c>
      <c r="E56" s="41">
        <v>4</v>
      </c>
      <c r="F56" s="41">
        <v>4</v>
      </c>
      <c r="G56" s="41">
        <v>4</v>
      </c>
      <c r="H56" s="41"/>
      <c r="I56" s="41"/>
      <c r="J56" s="41"/>
      <c r="K56" s="46"/>
      <c r="L56" s="42"/>
      <c r="M56" s="42"/>
      <c r="N56" s="41"/>
      <c r="O56" s="41"/>
      <c r="P56" s="42"/>
      <c r="Q56" s="41"/>
      <c r="R56" s="41"/>
    </row>
    <row r="57" spans="1:18" ht="147.75" customHeight="1" x14ac:dyDescent="0.3">
      <c r="A57" s="40" t="s">
        <v>106</v>
      </c>
      <c r="B57" s="40" t="s">
        <v>107</v>
      </c>
      <c r="C57" s="41" t="s">
        <v>54</v>
      </c>
      <c r="D57" s="41" t="s">
        <v>60</v>
      </c>
      <c r="E57" s="41">
        <v>0.66900000000000004</v>
      </c>
      <c r="F57" s="41">
        <v>0.66900000000000004</v>
      </c>
      <c r="G57" s="41">
        <v>0.66900000000000004</v>
      </c>
      <c r="H57" s="41">
        <v>2019</v>
      </c>
      <c r="I57" s="41">
        <v>2019</v>
      </c>
      <c r="J57" s="41" t="s">
        <v>50</v>
      </c>
      <c r="K57" s="46" t="s">
        <v>134</v>
      </c>
      <c r="L57" s="41">
        <f t="shared" si="6"/>
        <v>311823.59999999998</v>
      </c>
      <c r="M57" s="41">
        <v>265050.05</v>
      </c>
      <c r="N57" s="41">
        <v>46773.55</v>
      </c>
      <c r="O57" s="41">
        <f>SUM(P57:Q57)</f>
        <v>311823.59999999998</v>
      </c>
      <c r="P57" s="41">
        <v>265050.05</v>
      </c>
      <c r="Q57" s="41">
        <v>46773.55</v>
      </c>
      <c r="R57" s="41" t="s">
        <v>135</v>
      </c>
    </row>
    <row r="58" spans="1:18" ht="66.599999999999994" customHeight="1" x14ac:dyDescent="0.3">
      <c r="A58" s="40"/>
      <c r="B58" s="40"/>
      <c r="C58" s="41" t="s">
        <v>58</v>
      </c>
      <c r="D58" s="44" t="s">
        <v>146</v>
      </c>
      <c r="E58" s="47">
        <v>3</v>
      </c>
      <c r="F58" s="41">
        <v>3</v>
      </c>
      <c r="G58" s="41">
        <v>3</v>
      </c>
      <c r="H58" s="41"/>
      <c r="I58" s="41"/>
      <c r="J58" s="41"/>
      <c r="K58" s="46"/>
      <c r="L58" s="41"/>
      <c r="M58" s="41"/>
      <c r="N58" s="41"/>
      <c r="O58" s="41"/>
      <c r="P58" s="41"/>
      <c r="Q58" s="41"/>
      <c r="R58" s="41"/>
    </row>
    <row r="59" spans="1:18" ht="48" x14ac:dyDescent="0.3">
      <c r="A59" s="40" t="s">
        <v>108</v>
      </c>
      <c r="B59" s="40" t="s">
        <v>109</v>
      </c>
      <c r="C59" s="41" t="s">
        <v>54</v>
      </c>
      <c r="D59" s="41" t="s">
        <v>60</v>
      </c>
      <c r="E59" s="48">
        <v>0.40400000000000003</v>
      </c>
      <c r="F59" s="41">
        <v>0.40400000000000003</v>
      </c>
      <c r="G59" s="41">
        <v>0.40400000000000003</v>
      </c>
      <c r="H59" s="41">
        <v>2017</v>
      </c>
      <c r="I59" s="41">
        <v>2019</v>
      </c>
      <c r="J59" s="41" t="s">
        <v>50</v>
      </c>
      <c r="K59" s="46" t="s">
        <v>136</v>
      </c>
      <c r="L59" s="42">
        <f t="shared" si="6"/>
        <v>261595.72999999998</v>
      </c>
      <c r="M59" s="42">
        <v>222356.36</v>
      </c>
      <c r="N59" s="41">
        <v>39239.370000000003</v>
      </c>
      <c r="O59" s="41">
        <f>SUM(P59:Q59)</f>
        <v>261595.72999999998</v>
      </c>
      <c r="P59" s="42">
        <v>222356.36</v>
      </c>
      <c r="Q59" s="41">
        <v>39239.370000000003</v>
      </c>
      <c r="R59" s="41" t="s">
        <v>137</v>
      </c>
    </row>
    <row r="60" spans="1:18" ht="48" x14ac:dyDescent="0.3">
      <c r="A60" s="40"/>
      <c r="B60" s="40"/>
      <c r="C60" s="41" t="s">
        <v>58</v>
      </c>
      <c r="D60" s="44" t="s">
        <v>146</v>
      </c>
      <c r="E60" s="47">
        <v>7</v>
      </c>
      <c r="F60" s="41">
        <v>7</v>
      </c>
      <c r="G60" s="41">
        <v>7</v>
      </c>
      <c r="H60" s="41"/>
      <c r="I60" s="41"/>
      <c r="J60" s="41"/>
      <c r="K60" s="46"/>
      <c r="L60" s="42"/>
      <c r="M60" s="42"/>
      <c r="N60" s="41"/>
      <c r="O60" s="41"/>
      <c r="P60" s="42"/>
      <c r="Q60" s="41"/>
      <c r="R60" s="41"/>
    </row>
    <row r="61" spans="1:18" ht="95.25" customHeight="1" x14ac:dyDescent="0.3">
      <c r="A61" s="40" t="s">
        <v>110</v>
      </c>
      <c r="B61" s="40" t="s">
        <v>111</v>
      </c>
      <c r="C61" s="41" t="s">
        <v>57</v>
      </c>
      <c r="D61" s="41" t="s">
        <v>87</v>
      </c>
      <c r="E61" s="49">
        <v>1.29</v>
      </c>
      <c r="F61" s="41">
        <v>1.29</v>
      </c>
      <c r="G61" s="41">
        <v>0</v>
      </c>
      <c r="H61" s="42">
        <v>2020</v>
      </c>
      <c r="I61" s="42">
        <v>2021</v>
      </c>
      <c r="J61" s="41" t="s">
        <v>49</v>
      </c>
      <c r="K61" s="46" t="s">
        <v>61</v>
      </c>
      <c r="L61" s="41">
        <f t="shared" si="6"/>
        <v>135276.35999999999</v>
      </c>
      <c r="M61" s="41">
        <v>114984.9</v>
      </c>
      <c r="N61" s="41">
        <v>20291.46</v>
      </c>
      <c r="O61" s="41">
        <f>SUM(P61:Q61)</f>
        <v>114659.93</v>
      </c>
      <c r="P61" s="41">
        <v>94368.47</v>
      </c>
      <c r="Q61" s="41">
        <v>20291.46</v>
      </c>
      <c r="R61" s="41" t="s">
        <v>138</v>
      </c>
    </row>
    <row r="62" spans="1:18" ht="95.25" customHeight="1" x14ac:dyDescent="0.3">
      <c r="A62" s="40"/>
      <c r="B62" s="40"/>
      <c r="C62" s="41" t="s">
        <v>59</v>
      </c>
      <c r="D62" s="41" t="s">
        <v>89</v>
      </c>
      <c r="E62" s="49">
        <v>0.16</v>
      </c>
      <c r="F62" s="41">
        <v>0.16</v>
      </c>
      <c r="G62" s="41">
        <v>0</v>
      </c>
      <c r="H62" s="42"/>
      <c r="I62" s="42"/>
      <c r="J62" s="41"/>
      <c r="K62" s="46"/>
      <c r="L62" s="41"/>
      <c r="M62" s="41"/>
      <c r="N62" s="41"/>
      <c r="O62" s="41"/>
      <c r="P62" s="41"/>
      <c r="Q62" s="41"/>
      <c r="R62" s="41"/>
    </row>
    <row r="63" spans="1:18" ht="48" x14ac:dyDescent="0.3">
      <c r="A63" s="40" t="s">
        <v>112</v>
      </c>
      <c r="B63" s="40" t="s">
        <v>113</v>
      </c>
      <c r="C63" s="41" t="s">
        <v>54</v>
      </c>
      <c r="D63" s="41" t="s">
        <v>60</v>
      </c>
      <c r="E63" s="41">
        <v>0.19600000000000001</v>
      </c>
      <c r="F63" s="41">
        <v>0.19600000000000001</v>
      </c>
      <c r="G63" s="41">
        <v>0.19600000000000001</v>
      </c>
      <c r="H63" s="41">
        <v>2018</v>
      </c>
      <c r="I63" s="41">
        <v>2019</v>
      </c>
      <c r="J63" s="41" t="s">
        <v>50</v>
      </c>
      <c r="K63" s="43" t="s">
        <v>140</v>
      </c>
      <c r="L63" s="41">
        <f t="shared" si="6"/>
        <v>96692.47</v>
      </c>
      <c r="M63" s="41">
        <v>82188.59</v>
      </c>
      <c r="N63" s="41">
        <v>14503.88</v>
      </c>
      <c r="O63" s="41">
        <v>9119803.4299999997</v>
      </c>
      <c r="P63" s="41">
        <v>82188.59</v>
      </c>
      <c r="Q63" s="41">
        <v>14503.88</v>
      </c>
      <c r="R63" s="41" t="s">
        <v>141</v>
      </c>
    </row>
    <row r="64" spans="1:18" ht="48" x14ac:dyDescent="0.3">
      <c r="A64" s="40"/>
      <c r="B64" s="40"/>
      <c r="C64" s="41" t="s">
        <v>58</v>
      </c>
      <c r="D64" s="44" t="s">
        <v>146</v>
      </c>
      <c r="E64" s="41">
        <v>3</v>
      </c>
      <c r="F64" s="41">
        <v>3</v>
      </c>
      <c r="G64" s="41">
        <v>3</v>
      </c>
      <c r="H64" s="42"/>
      <c r="I64" s="42"/>
      <c r="J64" s="50"/>
      <c r="K64" s="51"/>
      <c r="L64" s="41"/>
      <c r="M64" s="42"/>
      <c r="N64" s="42"/>
      <c r="O64" s="50"/>
      <c r="P64" s="50"/>
      <c r="Q64" s="50"/>
      <c r="R64" s="50"/>
    </row>
    <row r="65" spans="1:19" ht="48" x14ac:dyDescent="0.3">
      <c r="A65" s="40" t="s">
        <v>114</v>
      </c>
      <c r="B65" s="40" t="s">
        <v>115</v>
      </c>
      <c r="C65" s="41" t="s">
        <v>54</v>
      </c>
      <c r="D65" s="41" t="s">
        <v>60</v>
      </c>
      <c r="E65" s="41">
        <v>1.159</v>
      </c>
      <c r="F65" s="41">
        <v>1.159</v>
      </c>
      <c r="G65" s="41">
        <v>1.159</v>
      </c>
      <c r="H65" s="41">
        <v>2018</v>
      </c>
      <c r="I65" s="41">
        <v>2019</v>
      </c>
      <c r="J65" s="41" t="s">
        <v>50</v>
      </c>
      <c r="K65" s="52" t="s">
        <v>143</v>
      </c>
      <c r="L65" s="41">
        <f t="shared" ref="L65" si="7">SUM(M65:N65)</f>
        <v>303768.69</v>
      </c>
      <c r="M65" s="41">
        <v>258203.38</v>
      </c>
      <c r="N65" s="41">
        <v>45565.31</v>
      </c>
      <c r="O65" s="41">
        <f t="shared" ref="O65" si="8">SUM(P65:Q65)</f>
        <v>303768.69</v>
      </c>
      <c r="P65" s="41">
        <v>258203.38</v>
      </c>
      <c r="Q65" s="41">
        <v>45565.31</v>
      </c>
      <c r="R65" s="41" t="s">
        <v>142</v>
      </c>
      <c r="S65" s="31"/>
    </row>
    <row r="66" spans="1:19" ht="48" x14ac:dyDescent="0.3">
      <c r="A66" s="40"/>
      <c r="B66" s="40"/>
      <c r="C66" s="41" t="s">
        <v>58</v>
      </c>
      <c r="D66" s="44" t="s">
        <v>146</v>
      </c>
      <c r="E66" s="46">
        <v>4</v>
      </c>
      <c r="F66" s="46">
        <v>4</v>
      </c>
      <c r="G66" s="46">
        <v>4</v>
      </c>
      <c r="H66" s="42"/>
      <c r="I66" s="42"/>
      <c r="J66" s="50"/>
      <c r="K66" s="51"/>
      <c r="L66" s="41"/>
      <c r="M66" s="41"/>
      <c r="N66" s="41"/>
      <c r="O66" s="41"/>
      <c r="P66" s="41"/>
      <c r="Q66" s="41"/>
      <c r="R66" s="41"/>
      <c r="S66" s="31"/>
    </row>
    <row r="67" spans="1:19" ht="57" x14ac:dyDescent="0.3">
      <c r="A67" s="40" t="s">
        <v>116</v>
      </c>
      <c r="B67" s="40" t="s">
        <v>117</v>
      </c>
      <c r="C67" s="41" t="s">
        <v>54</v>
      </c>
      <c r="D67" s="41" t="s">
        <v>60</v>
      </c>
      <c r="E67" s="46">
        <v>0.38</v>
      </c>
      <c r="F67" s="41">
        <v>0.38</v>
      </c>
      <c r="G67" s="41">
        <v>0</v>
      </c>
      <c r="H67" s="42">
        <v>2020</v>
      </c>
      <c r="I67" s="42">
        <v>2021</v>
      </c>
      <c r="J67" s="41" t="s">
        <v>49</v>
      </c>
      <c r="K67" s="46" t="s">
        <v>139</v>
      </c>
      <c r="L67" s="41">
        <f t="shared" ref="L67" si="9">SUM(M67:N67)</f>
        <v>350000</v>
      </c>
      <c r="M67" s="41">
        <v>260630.59</v>
      </c>
      <c r="N67" s="41">
        <v>89369.41</v>
      </c>
      <c r="O67" s="41">
        <f t="shared" ref="O67" si="10">SUM(P67:Q67)</f>
        <v>327587.02</v>
      </c>
      <c r="P67" s="41">
        <v>260630.57</v>
      </c>
      <c r="Q67" s="41">
        <v>66956.45</v>
      </c>
      <c r="R67" s="41" t="s">
        <v>144</v>
      </c>
    </row>
    <row r="68" spans="1:19" ht="48" x14ac:dyDescent="0.3">
      <c r="A68" s="40"/>
      <c r="B68" s="40"/>
      <c r="C68" s="41" t="s">
        <v>58</v>
      </c>
      <c r="D68" s="44" t="s">
        <v>146</v>
      </c>
      <c r="E68" s="46">
        <v>3</v>
      </c>
      <c r="F68" s="41">
        <v>3</v>
      </c>
      <c r="G68" s="41">
        <v>0</v>
      </c>
      <c r="H68" s="42"/>
      <c r="I68" s="42"/>
      <c r="J68" s="50"/>
      <c r="K68" s="46"/>
      <c r="L68" s="41"/>
      <c r="M68" s="41"/>
      <c r="N68" s="41"/>
      <c r="O68" s="41"/>
      <c r="P68" s="41"/>
      <c r="Q68" s="41"/>
      <c r="R68" s="41"/>
    </row>
    <row r="69" spans="1:19" ht="37.5" customHeight="1" x14ac:dyDescent="0.3">
      <c r="A69" s="78" t="s">
        <v>62</v>
      </c>
      <c r="B69" s="78"/>
      <c r="C69" s="78"/>
      <c r="D69" s="78"/>
      <c r="E69" s="78"/>
      <c r="F69" s="78"/>
      <c r="G69" s="78"/>
      <c r="H69" s="78"/>
      <c r="I69" s="78"/>
      <c r="J69" s="78"/>
      <c r="K69" s="78"/>
      <c r="L69" s="78"/>
      <c r="M69" s="78"/>
      <c r="N69" s="78"/>
      <c r="O69" s="78"/>
      <c r="P69" s="78"/>
      <c r="Q69" s="78"/>
      <c r="R69" s="78"/>
    </row>
    <row r="70" spans="1:19" ht="27" customHeight="1" x14ac:dyDescent="0.3">
      <c r="A70" s="69" t="s">
        <v>63</v>
      </c>
      <c r="B70" s="69"/>
      <c r="C70" s="69"/>
      <c r="D70" s="69"/>
      <c r="E70" s="69"/>
      <c r="F70" s="69"/>
      <c r="G70" s="69"/>
      <c r="H70" s="69"/>
      <c r="I70" s="69"/>
      <c r="J70" s="69"/>
      <c r="K70" s="69"/>
      <c r="L70" s="69"/>
      <c r="M70" s="69"/>
      <c r="N70" s="69"/>
      <c r="O70" s="69"/>
      <c r="P70" s="69"/>
      <c r="Q70" s="69"/>
      <c r="R70" s="69"/>
    </row>
    <row r="71" spans="1:19" ht="38.25" customHeight="1" x14ac:dyDescent="0.3">
      <c r="A71" s="65" t="s">
        <v>64</v>
      </c>
      <c r="B71" s="66"/>
      <c r="C71" s="66"/>
      <c r="D71" s="66"/>
      <c r="E71" s="66"/>
      <c r="F71" s="66"/>
      <c r="G71" s="66"/>
      <c r="H71" s="66"/>
      <c r="I71" s="66"/>
      <c r="J71" s="66"/>
      <c r="K71" s="66"/>
      <c r="L71" s="66"/>
      <c r="M71" s="66"/>
      <c r="N71" s="66"/>
      <c r="O71" s="66"/>
      <c r="P71" s="66"/>
      <c r="Q71" s="66"/>
      <c r="R71" s="66"/>
    </row>
    <row r="72" spans="1:19" ht="27" customHeight="1" x14ac:dyDescent="0.3">
      <c r="A72" s="65" t="s">
        <v>65</v>
      </c>
      <c r="B72" s="66"/>
      <c r="C72" s="66"/>
      <c r="D72" s="66"/>
      <c r="E72" s="66"/>
      <c r="F72" s="66"/>
      <c r="G72" s="66"/>
      <c r="H72" s="66"/>
      <c r="I72" s="66"/>
      <c r="J72" s="66"/>
      <c r="K72" s="66"/>
      <c r="L72" s="66"/>
      <c r="M72" s="66"/>
      <c r="N72" s="66"/>
      <c r="O72" s="66"/>
      <c r="P72" s="66"/>
      <c r="Q72" s="66"/>
      <c r="R72" s="66"/>
    </row>
    <row r="73" spans="1:19" ht="18.75" customHeight="1" x14ac:dyDescent="0.3">
      <c r="A73" s="65" t="s">
        <v>66</v>
      </c>
      <c r="B73" s="66"/>
      <c r="C73" s="66"/>
      <c r="D73" s="66"/>
      <c r="E73" s="66"/>
      <c r="F73" s="66"/>
      <c r="G73" s="66"/>
      <c r="H73" s="66"/>
      <c r="I73" s="66"/>
      <c r="J73" s="66"/>
      <c r="K73" s="66"/>
      <c r="L73" s="66"/>
      <c r="M73" s="66"/>
      <c r="N73" s="66"/>
      <c r="O73" s="66"/>
      <c r="P73" s="66"/>
      <c r="Q73" s="66"/>
      <c r="R73" s="66"/>
    </row>
    <row r="74" spans="1:19" ht="27" customHeight="1" x14ac:dyDescent="0.3">
      <c r="A74" s="65" t="s">
        <v>67</v>
      </c>
      <c r="B74" s="66"/>
      <c r="C74" s="66"/>
      <c r="D74" s="66"/>
      <c r="E74" s="66"/>
      <c r="F74" s="66"/>
      <c r="G74" s="66"/>
      <c r="H74" s="66"/>
      <c r="I74" s="66"/>
      <c r="J74" s="66"/>
      <c r="K74" s="66"/>
      <c r="L74" s="66"/>
      <c r="M74" s="66"/>
      <c r="N74" s="66"/>
      <c r="O74" s="66"/>
      <c r="P74" s="66"/>
      <c r="Q74" s="66"/>
      <c r="R74" s="66"/>
    </row>
    <row r="75" spans="1:19" ht="48" customHeight="1" x14ac:dyDescent="0.3">
      <c r="A75" s="8"/>
      <c r="B75" s="8"/>
      <c r="C75" s="8"/>
      <c r="D75" s="8"/>
      <c r="E75" s="8"/>
      <c r="F75" s="8"/>
      <c r="G75" s="8"/>
      <c r="H75" s="8"/>
      <c r="I75" s="8"/>
      <c r="J75" s="8"/>
      <c r="K75" s="8"/>
      <c r="L75" s="8"/>
      <c r="M75" s="8"/>
      <c r="N75" s="8"/>
      <c r="O75" s="8"/>
      <c r="P75" s="8"/>
      <c r="Q75" s="8"/>
      <c r="R75" s="8"/>
    </row>
    <row r="76" spans="1:19" ht="15.6" x14ac:dyDescent="0.3">
      <c r="A76" s="6"/>
    </row>
  </sheetData>
  <autoFilter ref="A27:R74"/>
  <customSheetViews>
    <customSheetView guid="{1D381244-AA31-427F-93D8-47BC266CDF71}" scale="85" fitToPage="1" showAutoFilter="1" topLeftCell="A39">
      <selection activeCell="I36" sqref="I36"/>
      <pageMargins left="0.7" right="0.7" top="0.75" bottom="0.75" header="0.3" footer="0.3"/>
      <pageSetup paperSize="9" scale="54" fitToHeight="0" orientation="landscape" r:id="rId1"/>
      <autoFilter ref="A27:R74"/>
    </customSheetView>
    <customSheetView guid="{3933E316-6ED5-4C04-83B1-EF09719C2D5D}" scale="85" fitToPage="1" showAutoFilter="1" topLeftCell="A83">
      <selection activeCell="O87" sqref="O87:R87"/>
      <pageMargins left="0.7" right="0.7" top="0.75" bottom="0.75" header="0.3" footer="0.3"/>
      <pageSetup paperSize="9" scale="54" fitToHeight="0" orientation="landscape" r:id="rId2"/>
      <autoFilter ref="A27:R106"/>
    </customSheetView>
  </customSheetViews>
  <mergeCells count="32">
    <mergeCell ref="A26:A27"/>
    <mergeCell ref="B26:B27"/>
    <mergeCell ref="C26:G26"/>
    <mergeCell ref="L26:N26"/>
    <mergeCell ref="E14:R14"/>
    <mergeCell ref="A15:R15"/>
    <mergeCell ref="E16:R16"/>
    <mergeCell ref="E20:R20"/>
    <mergeCell ref="A21:R21"/>
    <mergeCell ref="A22:R22"/>
    <mergeCell ref="A74:R74"/>
    <mergeCell ref="A72:R72"/>
    <mergeCell ref="A71:R71"/>
    <mergeCell ref="A5:R5"/>
    <mergeCell ref="A8:R8"/>
    <mergeCell ref="A70:R70"/>
    <mergeCell ref="A73:R73"/>
    <mergeCell ref="O26:Q26"/>
    <mergeCell ref="R26:R27"/>
    <mergeCell ref="A19:R19"/>
    <mergeCell ref="A18:D18"/>
    <mergeCell ref="E18:R18"/>
    <mergeCell ref="A12:D12"/>
    <mergeCell ref="A69:R69"/>
    <mergeCell ref="H26:K26"/>
    <mergeCell ref="A6:R6"/>
    <mergeCell ref="A13:R13"/>
    <mergeCell ref="A14:D14"/>
    <mergeCell ref="F4:P4"/>
    <mergeCell ref="J7:M7"/>
    <mergeCell ref="A17:R17"/>
    <mergeCell ref="E12:R12"/>
  </mergeCells>
  <pageMargins left="0.7" right="0.7" top="0.75" bottom="0.75" header="0.3" footer="0.3"/>
  <pageSetup paperSize="9" scale="54"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0EEB513B18D3498EA07ABA383818DE" ma:contentTypeVersion="4" ma:contentTypeDescription="Create a new document." ma:contentTypeScope="" ma:versionID="ec33410743a04eb3057c6096e266b2a9">
  <xsd:schema xmlns:xsd="http://www.w3.org/2001/XMLSchema" xmlns:xs="http://www.w3.org/2001/XMLSchema" xmlns:p="http://schemas.microsoft.com/office/2006/metadata/properties" xmlns:ns2="0f1b6211-af94-4103-917b-42bed8a6932d" xmlns:ns3="a5587eec-72ae-458d-8672-d225957edd1e" targetNamespace="http://schemas.microsoft.com/office/2006/metadata/properties" ma:root="true" ma:fieldsID="452bdc6d51d6c2afd150adb0d653ffcf" ns2:_="" ns3:_="">
    <xsd:import namespace="0f1b6211-af94-4103-917b-42bed8a6932d"/>
    <xsd:import namespace="a5587eec-72ae-458d-8672-d225957edd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b6211-af94-4103-917b-42bed8a693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587eec-72ae-458d-8672-d225957edd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1B731F-0DA1-42B6-833D-30BAEC1956A2}">
  <ds:schemaRefs>
    <ds:schemaRef ds:uri="http://schemas.microsoft.com/sharepoint/v3/contenttype/forms"/>
  </ds:schemaRefs>
</ds:datastoreItem>
</file>

<file path=customXml/itemProps2.xml><?xml version="1.0" encoding="utf-8"?>
<ds:datastoreItem xmlns:ds="http://schemas.openxmlformats.org/officeDocument/2006/customXml" ds:itemID="{4B22003B-715D-4B07-9FA8-3892AF63C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b6211-af94-4103-917b-42bed8a6932d"/>
    <ds:schemaRef ds:uri="a5587eec-72ae-458d-8672-d225957edd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09F17-D3D2-43FE-AF83-C637C38AC922}">
  <ds:schemaRefs>
    <ds:schemaRef ds:uri="http://purl.org/dc/dcmitype/"/>
    <ds:schemaRef ds:uri="a5587eec-72ae-458d-8672-d225957edd1e"/>
    <ds:schemaRef ds:uri="http://schemas.openxmlformats.org/package/2006/metadata/core-properties"/>
    <ds:schemaRef ds:uri="0f1b6211-af94-4103-917b-42bed8a6932d"/>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IRD prie VRM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Eglė Šarkauskaitė</dc:creator>
  <cp:keywords/>
  <dc:description/>
  <cp:lastModifiedBy>Windows User</cp:lastModifiedBy>
  <cp:revision/>
  <cp:lastPrinted>2021-01-14T14:32:20Z</cp:lastPrinted>
  <dcterms:created xsi:type="dcterms:W3CDTF">2020-01-23T06:42:18Z</dcterms:created>
  <dcterms:modified xsi:type="dcterms:W3CDTF">2021-04-19T14:26:17Z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0x010100120EEB513B18D3498EA07ABA383818DE</vt:lpwstr>
  </property>
</Properties>
</file>