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3.xml" ContentType="application/vnd.openxmlformats-officedocument.spreadsheetml.revisionLog+xml"/>
  <Override PartName="/xl/revisions/revisionLog12.xml" ContentType="application/vnd.openxmlformats-officedocument.spreadsheetml.revisionLog+xml"/>
  <Override PartName="/xl/revisions/revisionLog16.xml" ContentType="application/vnd.openxmlformats-officedocument.spreadsheetml.revisionLog+xml"/>
  <Override PartName="/xl/revisions/revisionLog15.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IndreA\AppData\Local\Microsoft\Windows\INetCache\Content.Outlook\VKDC1YZB\"/>
    </mc:Choice>
  </mc:AlternateContent>
  <xr:revisionPtr revIDLastSave="0" documentId="13_ncr:81_{918AE981-8D0B-4ABF-87BE-869CB33A6090}" xr6:coauthVersionLast="47" xr6:coauthVersionMax="47" xr10:uidLastSave="{00000000-0000-0000-0000-000000000000}"/>
  <bookViews>
    <workbookView xWindow="-108" yWindow="-108" windowWidth="23256" windowHeight="12576" xr2:uid="{00000000-000D-0000-FFFF-FFFF00000000}"/>
  </bookViews>
  <sheets>
    <sheet name="Lapas1" sheetId="1" r:id="rId1"/>
  </sheets>
  <definedNames>
    <definedName name="_xlnm._FilterDatabase" localSheetId="0" hidden="1">Lapas1!$A$27:$R$74</definedName>
    <definedName name="Z_1D381244_AA31_427F_93D8_47BC266CDF71_.wvu.FilterData" localSheetId="0" hidden="1">Lapas1!$A$27:$R$74</definedName>
    <definedName name="Z_229E0DC9_50DF_4430_964B_8FF11D531B37_.wvu.FilterData" localSheetId="0" hidden="1">Lapas1!$A$27:$R$74</definedName>
    <definedName name="Z_3933E316_6ED5_4C04_83B1_EF09719C2D5D_.wvu.FilterData" localSheetId="0" hidden="1">Lapas1!$A$27:$R$74</definedName>
    <definedName name="Z_9EC6F32F_E826_4924_B1F1_F843BF4068FF_.wvu.FilterData" localSheetId="0" hidden="1">Lapas1!$A$27:$R$74</definedName>
  </definedNames>
  <calcPr calcId="191029"/>
  <customWorkbookViews>
    <customWorkbookView name="Viktorija Jociūtė - Individuali peržiūra" guid="{229E0DC9-50DF-4430-964B-8FF11D531B37}" mergeInterval="0" personalView="1" maximized="1" xWindow="-9" yWindow="-9" windowWidth="1938" windowHeight="1048" activeSheetId="1"/>
    <customWorkbookView name="rpdkau06 - Individuali peržiūra" guid="{3933E316-6ED5-4C04-83B1-EF09719C2D5D}" mergeInterval="0" personalView="1" xWindow="778" yWindow="28" windowWidth="1363" windowHeight="999" activeSheetId="1" showComments="commIndAndComment"/>
    <customWorkbookView name="Windows User - Personal View" guid="{1D381244-AA31-427F-93D8-47BC266CDF71}" mergeInterval="0" personalView="1" maximized="1" xWindow="-9" yWindow="-9" windowWidth="1938" windowHeight="1048" activeSheetId="1"/>
    <customWorkbookView name="Indrė Antanaitienė - Individuali peržiūra" guid="{9EC6F32F-E826-4924-B1F1-F843BF4068FF}"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61" i="1" l="1"/>
  <c r="O63" i="1"/>
  <c r="O65" i="1"/>
  <c r="O67" i="1"/>
  <c r="G31" i="1"/>
  <c r="G32" i="1"/>
  <c r="Q30" i="1"/>
  <c r="P30" i="1"/>
  <c r="N30" i="1"/>
  <c r="L30" i="1" s="1"/>
  <c r="M30" i="1"/>
  <c r="G52" i="1"/>
  <c r="G51" i="1"/>
  <c r="G50" i="1"/>
  <c r="F47" i="1"/>
  <c r="G47" i="1"/>
  <c r="Q46" i="1"/>
  <c r="P46" i="1"/>
  <c r="N46" i="1"/>
  <c r="M46" i="1"/>
  <c r="G33" i="1"/>
  <c r="E31" i="1"/>
  <c r="E47" i="1"/>
  <c r="O46" i="1" l="1"/>
  <c r="L46" i="1"/>
  <c r="O30" i="1"/>
  <c r="L67" i="1"/>
  <c r="O53" i="1" l="1"/>
  <c r="L35" i="1"/>
  <c r="O35" i="1"/>
  <c r="L36" i="1"/>
  <c r="O36" i="1"/>
  <c r="L37" i="1"/>
  <c r="O37" i="1"/>
  <c r="L38" i="1"/>
  <c r="O38" i="1"/>
  <c r="O34" i="1" l="1"/>
  <c r="O39" i="1"/>
  <c r="L39" i="1" l="1"/>
  <c r="L63" i="1" l="1"/>
  <c r="L65" i="1" l="1"/>
  <c r="L61" i="1"/>
  <c r="O59" i="1"/>
  <c r="L59" i="1"/>
  <c r="O57" i="1"/>
  <c r="L57" i="1"/>
  <c r="O55" i="1"/>
  <c r="L55" i="1"/>
  <c r="L53" i="1"/>
  <c r="L34" i="1"/>
</calcChain>
</file>

<file path=xl/sharedStrings.xml><?xml version="1.0" encoding="utf-8"?>
<sst xmlns="http://schemas.openxmlformats.org/spreadsheetml/2006/main" count="222" uniqueCount="153">
  <si>
    <t>Integruotų teritorijų vystymo programų 
rengimo ir įgyvendinimo gairių 4 priedas</t>
  </si>
  <si>
    <t>(įrašomas programos pavadinimas)</t>
  </si>
  <si>
    <t xml:space="preserve"> ĮGYVENDINIMO ATASKAITA</t>
  </si>
  <si>
    <t>(įrašoma programos parengimo data, registracijos numeris)</t>
  </si>
  <si>
    <t>1 lentelė. Programos SSGG lentelėje nurodytų veiksnių pokyčių įvertinimas</t>
  </si>
  <si>
    <t>Veiksniai*</t>
  </si>
  <si>
    <t>Veiksnių pokyčių vertinimas**</t>
  </si>
  <si>
    <t>Stiprybės</t>
  </si>
  <si>
    <t>1.</t>
  </si>
  <si>
    <t>Silpnybės</t>
  </si>
  <si>
    <t>Galimybės</t>
  </si>
  <si>
    <t>Grėsmės</t>
  </si>
  <si>
    <t>* Nurodomos programos  SSGG lentelėje nustatytos ir programos įgyvendinimo metu naujai paaiškėjusios stiprybės, silpnybės (problemos), galimybės ir grėsmės;</t>
  </si>
  <si>
    <r>
      <t>** Įvertinami veiksnių pokyčiai per ataskaitinius metus ir per laikotarpį nuo programos įgyvendinimo pradžios (nurodoma, ar pasikeitė programoje identifikuotos stiprybės, silpnybės, galimybės ir grėsmės, ar atsirado naujų, programoje nevertintų</t>
    </r>
    <r>
      <rPr>
        <i/>
        <sz val="9"/>
        <color rgb="FFFF0000"/>
        <rFont val="Times New Roman"/>
        <family val="1"/>
        <charset val="186"/>
      </rPr>
      <t>,</t>
    </r>
    <r>
      <rPr>
        <i/>
        <sz val="9"/>
        <color theme="1"/>
        <rFont val="Times New Roman"/>
        <family val="1"/>
      </rPr>
      <t>tikslinės teritorijos vystymui svarbių veiksnių).</t>
    </r>
  </si>
  <si>
    <t>2 lentelė. Programos įgyvendinimo pažanga nuo programos įgyvendinimo pradžios</t>
  </si>
  <si>
    <t>Nr.</t>
  </si>
  <si>
    <t>Tikslo / uždavinio / priemonės / veiksmo pavadinimai*</t>
  </si>
  <si>
    <t>Programos įgyvendinimo rodikliai**</t>
  </si>
  <si>
    <t>Programos įgyvendinimo veiksmai</t>
  </si>
  <si>
    <t>Priemonei / veiksmui įgyvendinti programoje numatytas lėšų poreikis (Eur)</t>
  </si>
  <si>
    <t>Priemonei / veiksmui įgyvendinti panaudotos lėšos   (Eur)</t>
  </si>
  <si>
    <t>Papildoma informacija, paaiškinimai</t>
  </si>
  <si>
    <t>Kodas</t>
  </si>
  <si>
    <t>Pavadinimas, mato vnt.</t>
  </si>
  <si>
    <t>Suplanuota 2023 m. pasiekti  reikšmė***</t>
  </si>
  <si>
    <t xml:space="preserve">Suplanuota iki ataskaitinių metų pabaigos pasiekti reikšmė**** </t>
  </si>
  <si>
    <t>Pasiekta  reikšmė</t>
  </si>
  <si>
    <t>Programoje suplanuota veiksmo pradžia</t>
  </si>
  <si>
    <t>Programoje suplanuota veiksmo pabaiga</t>
  </si>
  <si>
    <t>Veiksmo įgyvendinimo būklė*****</t>
  </si>
  <si>
    <t>Veiksmą atitinkančio projekto Nr.******</t>
  </si>
  <si>
    <t xml:space="preserve">Iš viso </t>
  </si>
  <si>
    <t>Planuojamas skirti finansavimas (iš valstybės biudžeto, ES fondų ir kitos tarptautinės finansinės paramos lėšų)</t>
  </si>
  <si>
    <t>Planuojamos skirti veiksmo vykdytojo  ir partnerio (-ių) lėšos</t>
  </si>
  <si>
    <t>Išmokėtas finansavimas (iš valstybės biudžeto, ES fondų ir kitos tarptautinės finansinės paramos lėšų)</t>
  </si>
  <si>
    <t>Išmokėtos veiksmo vykdytojo  ir partnerio (-ių) lėšos</t>
  </si>
  <si>
    <t>1-E</t>
  </si>
  <si>
    <t>1.1.</t>
  </si>
  <si>
    <t>1-R-1</t>
  </si>
  <si>
    <t>1.1.1.</t>
  </si>
  <si>
    <t>Priemonė:</t>
  </si>
  <si>
    <t>1-1-P-1</t>
  </si>
  <si>
    <t>Sukurtos arba atnaujintos atviros erdvės miestų vietovėse, m2</t>
  </si>
  <si>
    <t>1-1-P-2</t>
  </si>
  <si>
    <t>Pastatyti arba atnaujinti viešieji arba komerciniai pastatai miestų vietovėse, m2</t>
  </si>
  <si>
    <t>1-1-P-3</t>
  </si>
  <si>
    <t>1-1-P-4</t>
  </si>
  <si>
    <t>Modernizuoti kultūros infrastruktūros objektai, vnt.</t>
  </si>
  <si>
    <t>1-1-P-5</t>
  </si>
  <si>
    <t>Įgyvendinamas projektas</t>
  </si>
  <si>
    <t>Baigtas įgyvendinti</t>
  </si>
  <si>
    <t>1.2.</t>
  </si>
  <si>
    <t>1-R-2</t>
  </si>
  <si>
    <t>1.2.1.</t>
  </si>
  <si>
    <t>1-2-P-1</t>
  </si>
  <si>
    <t>1-2-P-2</t>
  </si>
  <si>
    <t>1-2-P-3</t>
  </si>
  <si>
    <t>1-2-P-4</t>
  </si>
  <si>
    <t>1-2-P-5</t>
  </si>
  <si>
    <t>1-2-P-6</t>
  </si>
  <si>
    <t>Bendras rekonstruotų arba atnaujintų kelių ilgis, km</t>
  </si>
  <si>
    <t>04.5.1-TID-R-516-21-0004</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</si>
  <si>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</si>
  <si>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</si>
  <si>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</si>
  <si>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</si>
  <si>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</si>
  <si>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</si>
  <si>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t xml:space="preserve">Iš viso: </t>
  </si>
  <si>
    <t>Nuo patvirtintos pagrindinės programos veiksmai nesikeitė.</t>
  </si>
  <si>
    <t>2015 m. rugsėjo 9 d. Nr. 1V-709</t>
  </si>
  <si>
    <t>Tikslas: Padidinti gyventojų verslumą ir užimtumą, kuriant ir išlaikant darbo vietas, didinant verslo įvairovę ir darbo vietų pasiekiamumą</t>
  </si>
  <si>
    <t>Užimtųjų ir darbingo amžiaus gyventojų santykis Kauno regione (be Kauno miesto savivaldybės), proc.</t>
  </si>
  <si>
    <t>Materialinės investicijos 1 gyventojui Kauno regione (be Kauno miesto savivaldybės), tūkst. Eur</t>
  </si>
  <si>
    <t>Uždavinys: Pritraukti investicijas, pertvarkant pagrindines miestų viešąsias erdves ir aktyvinant miestų traukos centrus</t>
  </si>
  <si>
    <t>Projektų, kuriuos visiškai ar iš dalies įgyvendina socialiniai partneriai ar NVO, skaičius, vnt.</t>
  </si>
  <si>
    <t>Subsidijas gavusių įmonių skaičius, vnt.</t>
  </si>
  <si>
    <t xml:space="preserve">Viešųjų materialinių ir (ar) nematerialinių investicijų (ES, valstybės, savivaldybių biudžetų ir kitų viešųjų lėšų) lėšomis numatomos įgyvendinti priemonės (kurios programos veiksmų plane bus detalizuotos iki veiksmų) </t>
  </si>
  <si>
    <t>1.1.2.</t>
  </si>
  <si>
    <t>Priemonės, siūlomos įgyvendinti per bendruomenės inicijuotos vietos plėtros iniciatyvą</t>
  </si>
  <si>
    <t>1.1.3.</t>
  </si>
  <si>
    <t>Priemonės, siūlomos įgyvendinti per konkurso būdu atrenkamus veiksmus</t>
  </si>
  <si>
    <t>Uždavinys:  Gerinti darbo jėgos judėjimo galimybes, nedidinant neigiamo poveikio aplinkai</t>
  </si>
  <si>
    <t>Gyventojų, kuriems pagerėjo susisiekimo sąlygos, dalis nuo tikslinių teritorijų bendro gyventojų skaičiaus, proc.</t>
  </si>
  <si>
    <t>Viešųjų materialinių ir (ar) nematerialinių investicijų (ES, valstybės, savivaldybių biudžetų ir kitų viešųjų lėšų) lėšomis numatomos įgyvendinti priemonės (kurios programos veiksmų plane bus detalizuotos iki veiksmų)</t>
  </si>
  <si>
    <t>Parengti darnaus judumo mieste planai, vnt.</t>
  </si>
  <si>
    <t>Įgyvendintos darnaus judumo priemonės, skaičius</t>
  </si>
  <si>
    <t>Įrengtų naujų pėsčiųjų takų ir (ar) trasų ilgis, km</t>
  </si>
  <si>
    <t xml:space="preserve">Įdiegtos saugų eismą gerinančios ir aplinkosaugos priemonės, vnt.   </t>
  </si>
  <si>
    <t>Rekonstruotų dviračių ir / ar pėsčiųjų takų ir / ar trasų ilgis, km</t>
  </si>
  <si>
    <t>1.1.9v</t>
  </si>
  <si>
    <t>Veiksmas:  Raseinių rajono kultūros centro Raseiniuose, Vytauto Didžiojo g. 10, rekonstravimas, infrastruktūros pritaikymas visuomenės poreikiams</t>
  </si>
  <si>
    <t>1.1.24v</t>
  </si>
  <si>
    <t>Veiksmas: Raseinių miesto autobusų stoties ir keleivių vežimo transporto infrastruktūros (automobilių stovėjimo ir autobusų sustojimo aikštelių, privažiuojamųjų kelių, pėsčiųjų takų) Vilniaus g. 87, Raseiniai, statyba ir modernizavimas</t>
  </si>
  <si>
    <t>1.1.25v</t>
  </si>
  <si>
    <t>Veiksmas: Raseinių miesto daugiabučių namų kiemų kompleksinis tvarkymas</t>
  </si>
  <si>
    <t>1.1.26v</t>
  </si>
  <si>
    <t>Veiksmas: Raseinių miesto V. Kudirkos g. kvartalo viešųjų erdvių ir gyvenamųjų vietų patrauklumo didinimas</t>
  </si>
  <si>
    <t>1.1.27v</t>
  </si>
  <si>
    <t>Veiksmas: Raseinių miesto centrinės dalies patrauklumo didinimas (rekonstruojant Vilniaus g. ir modernizuojant vietos bendruomenei svarbias viešąsias erdves</t>
  </si>
  <si>
    <t>1.1.28v</t>
  </si>
  <si>
    <t xml:space="preserve">Veiksmas: Raseinių miesto prekyvietės ir viešųjų erdvių modernizavimas (Vytauto Didžiojo g., Žemaitės g., V. Grybo g. ir Algirdo g.) </t>
  </si>
  <si>
    <t>1.2.12v</t>
  </si>
  <si>
    <t>Veiksmas: Raseinių miesto Partizanų g. rekonstravimas</t>
  </si>
  <si>
    <t>1.2.13v</t>
  </si>
  <si>
    <t>Veiksmas:  Raseinių miesto Aguonų g. rekonstravimas</t>
  </si>
  <si>
    <t>1.2.14v</t>
  </si>
  <si>
    <t>Veiksmas: Raseinių miesto Žemaičių g. rekonstravimas</t>
  </si>
  <si>
    <t>1.2.15v</t>
  </si>
  <si>
    <t>Veiksmas:  Raseinių miesto V. Kudirkos g. rekonstravimas</t>
  </si>
  <si>
    <t>1.2.16v</t>
  </si>
  <si>
    <t>Veiksmas: pėsčiųjų ir dviračių takų statyba Raseinių miesto Žvyryno g., Žibuoklių g. ir Maironio g. dalyse</t>
  </si>
  <si>
    <t>1.2.17v</t>
  </si>
  <si>
    <t xml:space="preserve">Veiksmas: Raseinių miesto Turgaus g. rekonstravimas </t>
  </si>
  <si>
    <t>Veiksmas:  Raseinių miesto Algirdo g. rekonstravimas</t>
  </si>
  <si>
    <t>Veiksmas: Raseinių miesto Turgaus g. rekonstravimas II etapas</t>
  </si>
  <si>
    <t>COVID-19</t>
  </si>
  <si>
    <t>Atsirado vienas naujas neįvertintas veiksnys, tai COVID-19, kuris turėjo įtakos vykdant projektus.</t>
  </si>
  <si>
    <t>Nr. 07.1.1-CPVA-R-305-21-0004</t>
  </si>
  <si>
    <t>Savivaldybės prisidėjimas prie projekto, įskaitant tinkamas, bet nepadengiančias projekto finansavimą, iš viso 533634,30 Eur</t>
  </si>
  <si>
    <t>07.1.1-CPVA-R-905-21-0007</t>
  </si>
  <si>
    <t>07.1.1-CPVA-R-905-21-0005</t>
  </si>
  <si>
    <t>Savivaldybės prisidėjimas prie projekto, įskaitant tinkamas, bet nepadengiančias projekto finansavimą, iš viso 230283,95 Eur</t>
  </si>
  <si>
    <t>07.1.1-CPVA-R-905-21-0006</t>
  </si>
  <si>
    <t>07.1.1-CPVA-R-905-21-0018</t>
  </si>
  <si>
    <t>2.685,47</t>
  </si>
  <si>
    <t>06.2.1-TID-R-511-21-0009</t>
  </si>
  <si>
    <t>Savivaldybės prisidėjimas prie projekto,  įskaitant tinkamas, bet nepadengiančias projekto finansavimą, iš viso 52095,13 Eur</t>
  </si>
  <si>
    <t>06.2.1-TID-R-511-21-0017</t>
  </si>
  <si>
    <t>Savivaldybės prisidėjimas prie projekto, įskaitant tinkamas, bet nepadengiančias projekto finansavimą, iš viso 28555,90  Eur</t>
  </si>
  <si>
    <t>06.2.1-TID-R-511-21-0019</t>
  </si>
  <si>
    <t>Savivaldybės prisidėjimas prie projekto,  įskaitant tinkamas, bet nepadengiančias projekto finansavimą, iš viso 54154,31 Eur</t>
  </si>
  <si>
    <t>06.2.1-TID-R-511-21</t>
  </si>
  <si>
    <t>Savivaldybės prisidėjimas prie projekto,   įskaitant tinkamas, bet nepadengiančias projekto finansavimą, iš viso 89882,57 Eur</t>
  </si>
  <si>
    <t>06.2.1-TID-R-511-21-0027</t>
  </si>
  <si>
    <t>06.2.1-TID-R-511-21-0013</t>
  </si>
  <si>
    <t>Savivaldybės prisidėjimas prie projekto,   įskaitant tinkamas, bet nepadengiančias projekto finansavimą, iš viso 21021,57 Eur</t>
  </si>
  <si>
    <t>Savivaldybės prisidėjimas prie projekto,  įskaitant tinkamas, bet nepadengiančias projekto finansavimą, iš viso 61402,10  Eur</t>
  </si>
  <si>
    <t>06.2.1-TID-R-511-21-0014 </t>
  </si>
  <si>
    <t>Kauno regiono integruota teritorijų vystymo programa (Raseinių miesto integruotos teritorijų vystymo programos veiksmai)</t>
  </si>
  <si>
    <t>Įdiegtos saugų eismą gerinančios ir aplinkosaugos priemonės</t>
  </si>
  <si>
    <t xml:space="preserve">Rodiklis paskaičiuotas įtraukiant baigtų veiksmų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Kuirkos g. kvartalo viešųjų erdvių ir gyvenamųjų vietų patrauklumo didinimas </t>
  </si>
  <si>
    <t xml:space="preserve">Informacijos šaltinis: Lietuvos statistikos departamentas. Rodikliui daro įtaką bendrosios ekonominės tendencijos. Dalis Programoje planuotų veiksmų, kurie turės įtakos rodikliui,  2021 m. nebaigti.
</t>
  </si>
  <si>
    <t xml:space="preserve">Rodiklis pasiektas įgyvendinus 1.1.24v Veiksmą: Raseinių miesto autobusų stoties ir keleivių vežimo transporto infrastruktūros (automobilių stovėjimo ir autobusų sustojimo aikštelių, privažiuojamųjų kelių, pėsčiųjų takų) Vilniaus g. 87, Raseiniai, statyba ir modernizavimas </t>
  </si>
  <si>
    <t>1.1.9v Veiksmo: Raseinių rajono kultūros centro Raseiniuose, Vytauto Didžiojo g. 10, rekonstravimas, infrastruktūros pritaikymas visuomenės poreikiams įgyvendinimo terminas nukeltas į 2022 m.</t>
  </si>
  <si>
    <t>2016 m. parengtas Investicinis projektas. 2016 m. pateiktas projektinis pasiūlymas. Projektas įtrauktas į Kauno regiono projektų sąrašą. 2017-08-24 pasirašyta rangos darbų sutartis. Finansavimo administravimo sutartis pasirašyta 2017-05-18. Įsigytos kėdės žiūrovams, koncertinės multimedijos įranga, koncertinė apšvietimo ir apšvietimo pakėlimo įranga, atliktas scenos dekoracijų keltuvų remontas, koncertinė garso įranga . Pradėti salės atnaujinimo bendrastatybiniai darbai, tačiau dėl rangovo bankroto nebaigti.  Projekto įgyvendinimo pabaiga numatyta buvo numatyta 2021 m., tačiau dėl buvusio rangovo bankroto ir ilgai užsitęsusių viešųjų pirkimų procedūrų, projekto pabaiga bus nukeliama į 2022 m. (yra pateiktas prašymas CPVA dėl projekto įgyvendinimo pabaigos bei biudžeto tikslinimo) Nauja rangos darbų sutartis pasirašyta 2021-09-20.</t>
  </si>
  <si>
    <t>Bus vedamas bendras Kauno regiono rodiklis pagal statistikos duomenis</t>
  </si>
  <si>
    <t>1.2.11v</t>
  </si>
  <si>
    <t>1.2.21v</t>
  </si>
  <si>
    <t xml:space="preserve">Gatvės rekonstrukcijos darbai atlikti. 2020 m.  Projekto įgyvendinimo pabaiga dėl Covid pandemijos nukelta į 2021-03-31. </t>
  </si>
  <si>
    <t>Veiksmo įgyvendinimo pradžia 2017 m., pabaiga 2021 m. 2015 m. parengtas Investicinis projektas. 2016 m. pateiktas projektinis pasiūlymas. Projektas įtrauktas į Kauno regiono projektų sąrašą. Finansavimo administravimo sutartis pasirašyta 2017-04-11.  Sutvarkyta planuota Prabaudos parko dalis. Pasiektas įgyvendinimo rodiklis. Sukurtos arba atnaujintos atviros erdvės miestų vietovėse  12234 m2 Sutvarkyta Nepriklausomybės aikštė. Pasiektas įgyvendinimo rodiklis Sukurtos arba atnaujintos atviros erdvės miestų vietovėse  4660 m2. Baigti Vilniaus g. rekonstrukcijos darbai. Projekto įgyvendinimo pabaiga dėl Covid-19 pandemijos buvo nukelta į 2021 m., CPVA 2021 m. atliko projekto patrikrą, tačiau nėra gauta galutinė išvada ir galutinio mokėjimo prašymo pateikimo data nukelta į 2022 m. . Savivaldybės prisidėjimas prie projekto, įskaitant tinkamas, bet nepadengiančias projekto finansavimą, iš viso 533634,30 Eur. Įgyvendinimo rodiklis bus užskaityti 2022 m.</t>
  </si>
  <si>
    <t>Veiksmo įgyvendinimo pradžia 2018 m., pabaiga 2021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buvo numatyta 2021 m. dėl Covid pandemijos. CPVA atliko projekto patikrą vietoje, tačiau nėra gauta galutinė išvada, todėl projekto įgyvendinimo pabaiga nukelta į 2022 m. Taip pat, su CPVA yra derinama veiklo pelno skaičiuoklė, kuri teikiama kartu su galutiniu mokėjimo prašymu. Savivaldybės prisidėjimas prie projekto,  įskaitant tinkamas, bet nepadengiančias projekto finansavimą, iš viso 328 052,62 Eur. Įgyvendinimo rodiklis bus užskaitytas 2022 m.</t>
  </si>
  <si>
    <t>Veiksmo įgyvendinimo pradžia 2020 m., pabaiga 2021 m. 2016 m. pateiktas projektinis pasiūlymas. Projektas įtrauktas į Kauno regiono projektų sąrašą. Paraiška pateikta įgyvendinančiąjai institucijai 2019-11-29. Projekto įgyvendinimo pabaiga buvo numatyta 2021-04-30. Dėl COVID 19 pandemijos CPVA patikra įvyko, tačiau dėl dokumentų tikslinimo Galutinio mokėjimo prašymo data nukelta į 2022 m. Savivaldybės prisidėjimas prie projekto,  įskaitant tinkamas, bet nepadengiančias projekto finansavimą, iš viso 58139,43 Eur. Įgyvendinimo rodiklis bus pasiektas 2022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</si>
</sst>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sz val="10"/>
      <name val="Arial"/>
      <family val="2"/>
      <charset val="186"/>
    </font>
    <font>
      <i/>
      <sz val="9"/>
      <name val="Times New Roman"/>
      <family val="1"/>
    </font>
    <font>
      <sz val="12"/>
      <color theme="1"/>
      <name val="Times New Roman"/>
      <family val="1"/>
    </font>
    <font>
      <i/>
      <sz val="11"/>
      <color theme="1"/>
      <name val="Calibri"/>
      <family val="2"/>
      <scheme val="minor"/>
    </font>
    <font>
      <b/>
      <sz val="9"/>
      <name val="Times New Roman"/>
      <family val="1"/>
    </font>
    <font>
      <b/>
      <sz val="9"/>
      <color theme="1"/>
      <name val="Times New Roman"/>
      <family val="1"/>
    </font>
    <font>
      <sz val="9"/>
      <name val="Times New Roman"/>
      <family val="1"/>
    </font>
    <font>
      <i/>
      <sz val="9"/>
      <color theme="1"/>
      <name val="Times New Roman"/>
      <family val="1"/>
    </font>
    <font>
      <i/>
      <sz val="9"/>
      <color rgb="FFFF0000"/>
      <name val="Times New Roman"/>
      <family val="1"/>
      <charset val="186"/>
    </font>
    <font>
      <sz val="11"/>
      <color rgb="FFFF0000"/>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cellStyleXfs>
  <cellXfs count="84">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4" fillId="0" borderId="0" xfId="0" applyFont="1" applyAlignment="1"/>
    <xf numFmtId="0" fontId="9" fillId="0" borderId="0" xfId="0" applyFont="1" applyBorder="1" applyAlignment="1">
      <alignment horizontal="left" vertical="top" wrapText="1"/>
    </xf>
    <xf numFmtId="0" fontId="10" fillId="0" borderId="1" xfId="1" applyFont="1" applyFill="1" applyBorder="1" applyAlignment="1">
      <alignment horizontal="center" vertical="center" wrapText="1"/>
    </xf>
    <xf numFmtId="0" fontId="12" fillId="2" borderId="2" xfId="0" applyFont="1" applyFill="1" applyBorder="1" applyAlignment="1">
      <alignment vertical="center" wrapText="1"/>
    </xf>
    <xf numFmtId="0" fontId="10" fillId="2" borderId="2" xfId="0" applyFont="1" applyFill="1" applyBorder="1" applyAlignment="1">
      <alignment vertical="center" wrapText="1"/>
    </xf>
    <xf numFmtId="0" fontId="1" fillId="0" borderId="0" xfId="0" applyFont="1" applyAlignment="1">
      <alignment wrapText="1"/>
    </xf>
    <xf numFmtId="0" fontId="8" fillId="0" borderId="0" xfId="0" applyFont="1" applyAlignment="1">
      <alignment horizontal="right" wrapText="1"/>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Alignment="1">
      <alignment vertical="center"/>
    </xf>
    <xf numFmtId="0" fontId="5" fillId="0" borderId="0" xfId="0" applyFont="1" applyFill="1" applyAlignment="1">
      <alignment vertical="center"/>
    </xf>
    <xf numFmtId="0" fontId="1" fillId="0" borderId="0" xfId="0" applyFont="1" applyFill="1"/>
    <xf numFmtId="0" fontId="0" fillId="0" borderId="0" xfId="0" applyFill="1"/>
    <xf numFmtId="0" fontId="12" fillId="2" borderId="2" xfId="0" applyFont="1" applyFill="1" applyBorder="1" applyAlignment="1">
      <alignment horizontal="left" vertical="center" wrapText="1"/>
    </xf>
    <xf numFmtId="0" fontId="12" fillId="2" borderId="2" xfId="0" applyFont="1" applyFill="1" applyBorder="1" applyAlignment="1">
      <alignment vertical="top" wrapText="1"/>
    </xf>
    <xf numFmtId="2" fontId="12" fillId="2" borderId="2" xfId="0" applyNumberFormat="1" applyFont="1" applyFill="1" applyBorder="1" applyAlignment="1">
      <alignment vertical="center" wrapText="1"/>
    </xf>
    <xf numFmtId="0" fontId="7" fillId="2" borderId="2" xfId="0" applyFont="1" applyFill="1" applyBorder="1" applyAlignment="1">
      <alignment horizontal="left" vertical="top" wrapText="1"/>
    </xf>
    <xf numFmtId="4" fontId="12" fillId="2" borderId="2" xfId="0" applyNumberFormat="1" applyFont="1" applyFill="1" applyBorder="1" applyAlignment="1">
      <alignment vertical="center" wrapText="1"/>
    </xf>
    <xf numFmtId="3" fontId="12" fillId="2" borderId="2" xfId="0" applyNumberFormat="1" applyFont="1" applyFill="1" applyBorder="1" applyAlignment="1">
      <alignment vertical="center" wrapText="1"/>
    </xf>
    <xf numFmtId="0" fontId="15" fillId="0" borderId="0" xfId="0" applyFont="1"/>
    <xf numFmtId="0" fontId="3" fillId="3" borderId="12" xfId="0" applyFont="1" applyFill="1" applyBorder="1" applyAlignment="1"/>
    <xf numFmtId="0" fontId="3" fillId="3" borderId="7" xfId="0" applyFont="1" applyFill="1" applyBorder="1" applyAlignment="1"/>
    <xf numFmtId="0" fontId="3" fillId="3" borderId="13" xfId="0" applyFont="1" applyFill="1" applyBorder="1" applyAlignment="1"/>
    <xf numFmtId="0" fontId="3" fillId="3" borderId="3" xfId="0" applyFont="1" applyFill="1" applyBorder="1" applyAlignment="1"/>
    <xf numFmtId="0" fontId="3" fillId="3" borderId="4" xfId="0" applyFont="1" applyFill="1" applyBorder="1" applyAlignment="1"/>
    <xf numFmtId="0" fontId="3" fillId="3" borderId="8" xfId="0" applyFont="1" applyFill="1" applyBorder="1" applyAlignment="1"/>
    <xf numFmtId="0" fontId="10" fillId="0" borderId="2" xfId="0" applyFont="1" applyFill="1" applyBorder="1" applyAlignment="1">
      <alignment vertical="center" wrapText="1"/>
    </xf>
    <xf numFmtId="0" fontId="12" fillId="0" borderId="2" xfId="0" applyFont="1" applyFill="1" applyBorder="1" applyAlignment="1">
      <alignment vertical="center" wrapText="1"/>
    </xf>
    <xf numFmtId="0" fontId="12" fillId="0" borderId="2" xfId="0" applyFont="1" applyFill="1" applyBorder="1" applyAlignment="1">
      <alignment vertical="top" wrapText="1"/>
    </xf>
    <xf numFmtId="0" fontId="12" fillId="0" borderId="1" xfId="0" applyFont="1" applyFill="1" applyBorder="1" applyAlignment="1">
      <alignment vertical="center" wrapText="1"/>
    </xf>
    <xf numFmtId="0" fontId="12" fillId="0" borderId="8" xfId="0" applyFont="1" applyFill="1" applyBorder="1" applyAlignment="1">
      <alignment vertical="center" wrapText="1"/>
    </xf>
    <xf numFmtId="0" fontId="12" fillId="0" borderId="5" xfId="0" applyFont="1" applyFill="1" applyBorder="1" applyAlignment="1">
      <alignment vertical="center" wrapText="1"/>
    </xf>
    <xf numFmtId="0" fontId="12" fillId="0" borderId="10" xfId="0" applyFont="1" applyFill="1" applyBorder="1" applyAlignment="1">
      <alignment vertical="center" wrapText="1"/>
    </xf>
    <xf numFmtId="0" fontId="12" fillId="0" borderId="11" xfId="0" applyFont="1" applyFill="1" applyBorder="1" applyAlignment="1">
      <alignment vertical="center" wrapText="1"/>
    </xf>
    <xf numFmtId="0" fontId="12" fillId="0" borderId="0" xfId="0" applyFont="1" applyFill="1" applyAlignment="1">
      <alignment vertical="center" wrapText="1"/>
    </xf>
    <xf numFmtId="0" fontId="10" fillId="0"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2" fillId="2" borderId="2" xfId="0" applyFont="1" applyFill="1" applyBorder="1" applyAlignment="1">
      <alignment wrapText="1"/>
    </xf>
    <xf numFmtId="0" fontId="12" fillId="2" borderId="2" xfId="0" applyFont="1" applyFill="1" applyBorder="1" applyAlignment="1">
      <alignment horizontal="left" vertical="top" wrapText="1"/>
    </xf>
    <xf numFmtId="0" fontId="12" fillId="0" borderId="2" xfId="0" applyFont="1" applyFill="1" applyBorder="1" applyAlignment="1">
      <alignment horizontal="center" vertical="center"/>
    </xf>
    <xf numFmtId="0" fontId="12" fillId="0" borderId="0" xfId="0" applyFont="1" applyFill="1" applyAlignment="1">
      <alignment horizontal="center" vertical="center"/>
    </xf>
    <xf numFmtId="0" fontId="8" fillId="0" borderId="3" xfId="0" applyFont="1" applyBorder="1" applyAlignment="1">
      <alignment horizontal="left"/>
    </xf>
    <xf numFmtId="0" fontId="8" fillId="0" borderId="4" xfId="0" applyFont="1" applyBorder="1" applyAlignment="1">
      <alignment horizontal="left"/>
    </xf>
    <xf numFmtId="0" fontId="8" fillId="0" borderId="8"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8" xfId="0" applyFont="1" applyBorder="1" applyAlignment="1">
      <alignment horizontal="left" wrapText="1"/>
    </xf>
    <xf numFmtId="0" fontId="5" fillId="0" borderId="6" xfId="0" applyFont="1" applyBorder="1" applyAlignment="1">
      <alignment horizontal="center" wrapText="1"/>
    </xf>
    <xf numFmtId="0" fontId="4" fillId="0" borderId="6" xfId="0" applyFont="1" applyBorder="1" applyAlignment="1">
      <alignment horizontal="center"/>
    </xf>
    <xf numFmtId="0" fontId="8" fillId="0" borderId="2"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8" xfId="0" applyFont="1" applyBorder="1" applyAlignment="1">
      <alignment horizontal="center"/>
    </xf>
    <xf numFmtId="0" fontId="7"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7" fillId="0" borderId="0" xfId="0" applyFont="1" applyBorder="1" applyAlignment="1">
      <alignment horizontal="center"/>
    </xf>
    <xf numFmtId="0" fontId="7" fillId="0" borderId="0" xfId="0" applyFont="1" applyBorder="1" applyAlignment="1">
      <alignment horizontal="center" vertical="center"/>
    </xf>
    <xf numFmtId="0" fontId="13" fillId="0" borderId="0" xfId="0" applyFont="1" applyFill="1" applyBorder="1" applyAlignment="1">
      <alignment horizontal="left" vertical="top" wrapText="1"/>
    </xf>
    <xf numFmtId="0" fontId="10" fillId="0" borderId="3" xfId="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8" xfId="0" applyFont="1" applyBorder="1" applyAlignment="1">
      <alignment horizontal="left" wrapText="1"/>
    </xf>
    <xf numFmtId="0" fontId="2" fillId="0" borderId="2" xfId="0" applyFont="1" applyBorder="1" applyAlignment="1">
      <alignment horizontal="center" vertical="center" wrapText="1"/>
    </xf>
    <xf numFmtId="0" fontId="13" fillId="0" borderId="7" xfId="0" applyFont="1" applyFill="1" applyBorder="1" applyAlignment="1">
      <alignment horizontal="left" vertical="top" wrapText="1"/>
    </xf>
    <xf numFmtId="0" fontId="4" fillId="0" borderId="0" xfId="0" applyFont="1" applyAlignment="1">
      <alignment horizontal="center"/>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13" fillId="0" borderId="0" xfId="0" applyFont="1" applyBorder="1" applyAlignment="1">
      <alignment horizontal="left" wrapText="1"/>
    </xf>
    <xf numFmtId="0" fontId="11" fillId="0" borderId="0" xfId="0" applyFont="1" applyBorder="1" applyAlignment="1">
      <alignment horizontal="left" wrapText="1"/>
    </xf>
  </cellXfs>
  <cellStyles count="2">
    <cellStyle name="Įprastas" xfId="0" builtinId="0"/>
    <cellStyle name="Įprastas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13" Type="http://schemas.openxmlformats.org/officeDocument/2006/relationships/usernames" Target="revisions/userNames1.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51" Type="http://schemas.openxmlformats.org/officeDocument/2006/relationships/revisionLog" Target="revisionLog13.xml"/><Relationship Id="rId50" Type="http://schemas.openxmlformats.org/officeDocument/2006/relationships/revisionLog" Target="revisionLog12.xml"/><Relationship Id="rId54" Type="http://schemas.openxmlformats.org/officeDocument/2006/relationships/revisionLog" Target="revisionLog16.xml"/><Relationship Id="rId53" Type="http://schemas.openxmlformats.org/officeDocument/2006/relationships/revisionLog" Target="revisionLog15.xml"/><Relationship Id="rId52"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90ED16B-1AD9-437F-8725-C564D15E4371}" diskRevisions="1" revisionId="1222" version="17">
  <header guid="{E06D2F5E-1DC5-4F77-8797-0367F6BED05A}" dateTime="2022-01-18T17:02:02" maxSheetId="2" userName="Viktorija Jociūtė" r:id="rId50" minRId="1172" maxRId="1198">
    <sheetIdMap count="1">
      <sheetId val="1"/>
    </sheetIdMap>
  </header>
  <header guid="{64E070F8-DE88-4EB8-ABBF-19F0955DBB4D}" dateTime="2022-01-21T11:28:20" maxSheetId="2" userName="Viktorija Jociūtė" r:id="rId51" minRId="1199" maxRId="1216">
    <sheetIdMap count="1">
      <sheetId val="1"/>
    </sheetIdMap>
  </header>
  <header guid="{B31DE6A9-2179-40BF-9E3A-4E86D0D903AA}" dateTime="2022-01-21T11:29:05" maxSheetId="2" userName="Viktorija Jociūtė" r:id="rId52">
    <sheetIdMap count="1">
      <sheetId val="1"/>
    </sheetIdMap>
  </header>
  <header guid="{1BAD7E42-FF48-46EB-9058-8046D3B512E8}" dateTime="2022-01-21T14:30:26" maxSheetId="2" userName="Viktorija Jociūtė" r:id="rId53" minRId="1218" maxRId="1220">
    <sheetIdMap count="1">
      <sheetId val="1"/>
    </sheetIdMap>
  </header>
  <header guid="{290ED16B-1AD9-437F-8725-C564D15E4371}" dateTime="2022-03-23T13:29:50" maxSheetId="2" userName="Indrė Antanaitienė" r:id="rId54">
    <sheetIdMap count="1">
      <sheetId val="1"/>
    </sheetIdMap>
  </header>
</header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2" sId="1">
    <oc r="R45" t="inlineStr">
      <is>
        <t>Informacijos šaltinis: Lietuvos statistikos departamentas. Vėliausi Lietuvos statistikos departamento duomenys už 2019 metus. Pastebimas išvykusių skaičiaus mažejimas (2018 m. išvykusių buvo 9232).</t>
      </is>
    </oc>
    <nc r="R45" t="inlineStr">
      <is>
        <t>Bus vedamas bendras Kauno regiono rodiklis pagal statistikos duomenis</t>
      </is>
    </nc>
  </rcc>
  <rfmt sheetId="1" sqref="R45" start="0" length="2147483647">
    <dxf>
      <font>
        <color rgb="FFFF0000"/>
      </font>
    </dxf>
  </rfmt>
  <rfmt sheetId="1" sqref="G45" start="0" length="2147483647">
    <dxf>
      <font>
        <color rgb="FFFF0000"/>
      </font>
    </dxf>
  </rfmt>
  <rcc rId="1173" sId="1">
    <oc r="L46">
      <f>SUM(M46:N46)</f>
    </oc>
    <nc r="L46">
      <f>SUM(M46:N46)</f>
    </nc>
  </rcc>
  <rcc rId="1174" sId="1">
    <oc r="M46">
      <f>SUM(M53:M68)</f>
    </oc>
    <nc r="M46">
      <f>SUM(M53:M68)</f>
    </nc>
  </rcc>
  <rcc rId="1175" sId="1">
    <oc r="N46">
      <f>SUM(N53:N68)</f>
    </oc>
    <nc r="N46">
      <f>SUM(N53:N68)</f>
    </nc>
  </rcc>
  <rcc rId="1176" sId="1">
    <oc r="O46">
      <f>SUM(P46:Q46)</f>
    </oc>
    <nc r="O46">
      <f>SUM(P46:Q46)</f>
    </nc>
  </rcc>
  <rcc rId="1177" sId="1">
    <oc r="P46">
      <f>SUM(P53:P68)</f>
    </oc>
    <nc r="P46">
      <f>SUM(P53:P68)</f>
    </nc>
  </rcc>
  <rcc rId="1178" sId="1">
    <oc r="Q46">
      <f>SUM(Q53:Q68)</f>
    </oc>
    <nc r="Q46">
      <f>SUM(Q53:Q68)</f>
    </nc>
  </rcc>
  <rfmt sheetId="1" sqref="A46:Q46" start="0" length="2147483647">
    <dxf>
      <font>
        <color rgb="FFFF0000"/>
      </font>
    </dxf>
  </rfmt>
  <rcc rId="1179" sId="1">
    <oc r="G67">
      <v>0</v>
    </oc>
    <nc r="G67">
      <v>0.38</v>
    </nc>
  </rcc>
  <rcc rId="1180" sId="1">
    <oc r="G68">
      <v>0</v>
    </oc>
    <nc r="G68">
      <v>3</v>
    </nc>
  </rcc>
  <rfmt sheetId="1" sqref="G67:G68" start="0" length="2147483647">
    <dxf>
      <font>
        <color rgb="FFFF0000"/>
      </font>
    </dxf>
  </rfmt>
  <rcc rId="1181" sId="1">
    <oc r="G48">
      <v>1</v>
    </oc>
    <nc r="G48">
      <v>0</v>
    </nc>
  </rcc>
  <rcc rId="1182" sId="1">
    <oc r="R48" t="inlineStr">
      <is>
        <t>Rodiklis pasiektas įgyvendinus Veiksmą 1.2.1v Jonavos miesto darnaus judumo plano parengimas</t>
      </is>
    </oc>
    <nc r="R48"/>
  </rcc>
  <rcc rId="1183" sId="1">
    <oc r="R47" t="inlineStr">
      <is>
        <t>Rodiklis pasiektas įgyvendinus Veiksmą 1.2.8v Kaišiadorių miesto V. Kudirkos ir Maironio gatvių rekonstravimas. Rodiklio reikšmė yra mažesnė todėl, kad buvo įsivėlusi techninė klaida Maironio gatvės TP Bendrojoje dalyje. Į bendruosius statinio rodiklių duomenis perkelta klaidinga reikšmė: Maironio g. ilgis vietoj 768,8 m, turėjo būti 668,8 m, taip kaip nurodyta techninio projekto Susisekimo dalies bendruosiuose statinio rodikliuose. Atsižvelgiant į tai, faktinė pasiekta rodiklio reikšmė yra 1,19 km (rekonstruotų Maironio (668,8 m) ir V. Kudirkos (517 m) gatvių atkarpų ilgių suma); veiksmą 1.2.3v Garliavos miesto K. Aglinsko g. rekonstrukcija; veiksmą 1.2.4v Garliavos miesto gatvių rekonstrukcija; veiksmą 1.2.19v Prienų miesto Birutės g. rekonstrukcija</t>
      </is>
    </oc>
    <nc r="R47"/>
  </rcc>
  <rcc rId="1184" sId="1">
    <oc r="F42">
      <v>18</v>
    </oc>
    <nc r="F42">
      <v>0</v>
    </nc>
  </rcc>
  <rcc rId="1185" sId="1">
    <oc r="F44">
      <v>6</v>
    </oc>
    <nc r="F44">
      <v>0</v>
    </nc>
  </rcc>
  <rcc rId="1186" sId="1">
    <oc r="F45">
      <v>70</v>
    </oc>
    <nc r="F45">
      <v>0</v>
    </nc>
  </rcc>
  <rfmt sheetId="1" sqref="C47:G47" start="0" length="2147483647">
    <dxf>
      <font>
        <color rgb="FFFF0000"/>
      </font>
    </dxf>
  </rfmt>
  <rcc rId="1187" sId="1">
    <oc r="F48">
      <v>1</v>
    </oc>
    <nc r="F48">
      <v>0</v>
    </nc>
  </rcc>
  <rfmt sheetId="1" sqref="C48:G48" start="0" length="2147483647">
    <dxf>
      <font>
        <color rgb="FFFF0000"/>
      </font>
    </dxf>
  </rfmt>
  <rfmt sheetId="1" sqref="C49:G49" start="0" length="2147483647">
    <dxf>
      <font>
        <color rgb="FFFF0000"/>
      </font>
    </dxf>
  </rfmt>
  <rcc rId="1188" sId="1">
    <oc r="F49">
      <v>5</v>
    </oc>
    <nc r="F49">
      <v>0</v>
    </nc>
  </rcc>
  <rcc rId="1189" sId="1">
    <oc r="R49" t="inlineStr">
      <is>
        <t>Sutartis pasirašyta 2017 m., pradėti darbai. Rodiklį planuojama pasiekti 2023 m.</t>
      </is>
    </oc>
    <nc r="R49"/>
  </rcc>
  <rcc rId="1190" sId="1">
    <oc r="G50">
      <f>0.2+1.1</f>
    </oc>
    <nc r="G50">
      <f>G61</f>
    </nc>
  </rcc>
  <rcc rId="1191" sId="1">
    <oc r="F50">
      <v>1.49</v>
    </oc>
    <nc r="F50">
      <v>0</v>
    </nc>
  </rcc>
  <rcc rId="1192" sId="1">
    <oc r="G51">
      <v>17</v>
    </oc>
    <nc r="G51">
      <f>SUM(G54,G56,G58,G60,G64,G66,G68)</f>
    </nc>
  </rcc>
  <rcc rId="1193" sId="1">
    <oc r="F51">
      <v>30</v>
    </oc>
    <nc r="F51">
      <v>28</v>
    </nc>
  </rcc>
  <rcc rId="1194" sId="1">
    <oc r="G52">
      <f>0.48+1.12</f>
    </oc>
    <nc r="G52">
      <f>G62</f>
    </nc>
  </rcc>
  <rfmt sheetId="1" sqref="C50:G50" start="0" length="2147483647">
    <dxf>
      <font>
        <color rgb="FFFF0000"/>
      </font>
    </dxf>
  </rfmt>
  <rfmt sheetId="1" sqref="C51:G51" start="0" length="2147483647">
    <dxf>
      <font>
        <color rgb="FFFF0000"/>
      </font>
    </dxf>
  </rfmt>
  <rfmt sheetId="1" sqref="C52:G52" start="0" length="2147483647">
    <dxf>
      <font>
        <color rgb="FFFF0000"/>
      </font>
    </dxf>
  </rfmt>
  <rcc rId="1195" sId="1">
    <oc r="R50" t="inlineStr">
      <is>
        <t>Rodiklis pasiektas įgyvendinus Veiksmą 1.2.6v Dviračių takų tinklo Jonavos mieste plėtra: nuo Šaltinio g. iki Žeimių g. ties Jonavos J. Ralio gimnazija Žeimių g. 20 iki Žeimių g. 28; Veiksmą 1.2.11v Dviračių ir pėsčiųjų takų įrengimas Kęstučio ir Paupio gatvėse Prienų mieste</t>
      </is>
    </oc>
    <nc r="R50"/>
  </rcc>
  <rcc rId="1196" sId="1">
    <oc r="R51" t="inlineStr">
      <is>
        <t>Rodiklis pasiektas įgyvendinus Veiksmą 1.2.5v Jonavos miesto Vasario 16-osios, A. Kulviečio, Chemikų gatvių rekonstrukcija, įrengiant modernias eismo saugos priemones</t>
      </is>
    </oc>
    <nc r="R51"/>
  </rcc>
  <rcc rId="1197" sId="1">
    <oc r="R52" t="inlineStr">
      <is>
        <t>Rodiklis pasiektas įgyvendinus Veiksmą 1.2.6v Dviračių takų tinklo Jonavos mieste plėtra: nuo Šaltinio g. iki Žeimių g. ties Jonavos J. Ralio gimnazija Žeimių g. 20 iki Žeimių g. 28; Veiksmą 1.2.7v Pėsčiųjų ir dviračių tako įrengimas aplink Girelės II tvenkinį Kaišiadorių mieste</t>
      </is>
    </oc>
    <nc r="R52"/>
  </rcc>
  <rcc rId="1198" sId="1">
    <oc r="R61" t="inlineStr">
      <is>
        <t>Veiksmo įgyvendinimo pradžia 2020 m., pabaiga 2021 m. 2016 m. pateiktas projektinis pasiūlymas. Projektas įtrauktas į Kauno regiono projektų sąrašą. Paraiška pateikta įgyvendinančiąjai institucijai 2019-11-29. Projekto įgyvendinimo pabaiga 2021-04-30.Savivaldybės prisidėjimas prie projekto,  įskaitant tinkamas, bet nepadengiančias projekto finansavimą, iš viso 58139,43 Eur</t>
      </is>
    </oc>
    <nc r="R61" t="inlineStr">
      <is>
        <t>Veiksmo įgyvendinimo pradžia 2020 m., pabaiga 2021 m. 2016 m. pateiktas projektinis pasiūlymas. Projektas įtrauktas į Kauno regiono projektų sąrašą. Paraiška pateikta įgyvendinančiąjai institucijai 2019-11-29. Projekto įgyvendinimo pabaiga buvo numatyta 2021-04-30. Dėl COVID 19 pandemijos CPVA patikra įvyko, tačiau dėl dokumentų tikslinimo Galutinio mokėjimo prašymo data nukelta į 2022 m. Savivaldybės prisidėjimas prie projekto,  įskaitant tinkamas, bet nepadengiančias projekto finansavimą, iš viso 58139,43 Eur</t>
      </is>
    </nc>
  </rcc>
  <rfmt sheetId="1" sqref="A61:R61" start="0" length="2147483647">
    <dxf>
      <font>
        <color rgb="FFFF0000"/>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9" sId="1">
    <oc r="A53" t="inlineStr">
      <is>
        <t>1.2.12v</t>
      </is>
    </oc>
    <nc r="A53" t="inlineStr">
      <is>
        <t>1.2.11v</t>
      </is>
    </nc>
  </rcc>
  <rfmt sheetId="1" sqref="A53:D53" start="0" length="2147483647">
    <dxf>
      <font>
        <color rgb="FFFF0000"/>
      </font>
    </dxf>
  </rfmt>
  <rfmt sheetId="1" sqref="A53:R54" start="0" length="2147483647">
    <dxf>
      <font>
        <color rgb="FFFF0000"/>
      </font>
    </dxf>
  </rfmt>
  <rcc rId="1200" sId="1">
    <oc r="A55" t="inlineStr">
      <is>
        <t>1.2.13v</t>
      </is>
    </oc>
    <nc r="A55" t="inlineStr">
      <is>
        <t>1.2.12v</t>
      </is>
    </nc>
  </rcc>
  <rfmt sheetId="1" sqref="A55:R56" start="0" length="2147483647">
    <dxf>
      <font>
        <color rgb="FFFF0000"/>
      </font>
    </dxf>
  </rfmt>
  <rcc rId="1201" sId="1">
    <oc r="A57" t="inlineStr">
      <is>
        <t>1.2.14v</t>
      </is>
    </oc>
    <nc r="A57" t="inlineStr">
      <is>
        <t>1.2.13v</t>
      </is>
    </nc>
  </rcc>
  <rfmt sheetId="1" sqref="A57:R57" start="0" length="2147483647">
    <dxf>
      <font>
        <color rgb="FFFF0000"/>
      </font>
    </dxf>
  </rfmt>
  <rfmt sheetId="1" sqref="A58:R58" start="0" length="2147483647">
    <dxf>
      <font>
        <color rgb="FFFF0000"/>
      </font>
    </dxf>
  </rfmt>
  <rcc rId="1202" sId="1">
    <oc r="A59" t="inlineStr">
      <is>
        <t>1.2.15v</t>
      </is>
    </oc>
    <nc r="A59" t="inlineStr">
      <is>
        <t>1.2.14v</t>
      </is>
    </nc>
  </rcc>
  <rfmt sheetId="1" sqref="A59:B59" start="0" length="2147483647">
    <dxf>
      <font>
        <color rgb="FFFF0000"/>
      </font>
    </dxf>
  </rfmt>
  <rfmt sheetId="1" sqref="A59:R60" start="0" length="2147483647">
    <dxf>
      <font>
        <color rgb="FFFF0000"/>
      </font>
    </dxf>
  </rfmt>
  <rcc rId="1203" sId="1">
    <oc r="A61" t="inlineStr">
      <is>
        <t>1.2.16v</t>
      </is>
    </oc>
    <nc r="A61" t="inlineStr">
      <is>
        <t>1.2.15v</t>
      </is>
    </nc>
  </rcc>
  <rfmt sheetId="1" sqref="A62:R62" start="0" length="2147483647">
    <dxf>
      <font>
        <color rgb="FFFF0000"/>
      </font>
    </dxf>
  </rfmt>
  <rfmt sheetId="1" sqref="A63:R64" start="0" length="2147483647">
    <dxf>
      <font>
        <color rgb="FFFF0000"/>
      </font>
    </dxf>
  </rfmt>
  <rcc rId="1204" sId="1">
    <oc r="A63" t="inlineStr">
      <is>
        <t>1.2.17v</t>
      </is>
    </oc>
    <nc r="A63" t="inlineStr">
      <is>
        <t>1.2.16v</t>
      </is>
    </nc>
  </rcc>
  <rcc rId="1205" sId="1">
    <oc r="A65" t="inlineStr">
      <is>
        <t>1.2.18v</t>
      </is>
    </oc>
    <nc r="A65" t="inlineStr">
      <is>
        <t>1.2.17v</t>
      </is>
    </nc>
  </rcc>
  <rfmt sheetId="1" sqref="A65:R66" start="0" length="2147483647">
    <dxf>
      <font>
        <color rgb="FFFF0000"/>
      </font>
    </dxf>
  </rfmt>
  <rcc rId="1206" sId="1">
    <oc r="A67" t="inlineStr">
      <is>
        <t>1.2.22v</t>
      </is>
    </oc>
    <nc r="A67" t="inlineStr">
      <is>
        <t>1.2.21v</t>
      </is>
    </nc>
  </rcc>
  <rcc rId="1207" sId="1">
    <oc r="J67" t="inlineStr">
      <is>
        <t>Įgyvendinamas projektas</t>
      </is>
    </oc>
    <nc r="J67" t="inlineStr">
      <is>
        <t>Baigtas įgyvendinti</t>
      </is>
    </nc>
  </rcc>
  <rcc rId="1208" sId="1">
    <oc r="R67" t="inlineStr">
      <is>
        <t xml:space="preserve">Gatvės rekonstrukcijos darbai atlikti. Projekto įgyvendinimo pabaiga dėl Covid pandemijos nukelta į 2021-03-31. </t>
      </is>
    </oc>
    <nc r="R67" t="inlineStr">
      <is>
        <t xml:space="preserve">Gatvės rekonstrukcijos darbai atlikti. 2020 m.  Projekto įgyvendinimo pabaiga dėl Covid pandemijos nukelta į 2021-03-31. </t>
      </is>
    </nc>
  </rcc>
  <rfmt sheetId="1" sqref="A67:R68" start="0" length="2147483647">
    <dxf>
      <font>
        <color rgb="FFFF0000"/>
      </font>
    </dxf>
  </rfmt>
  <rcc rId="1209" sId="1">
    <oc r="M30">
      <f>SUM(M34:M39)</f>
    </oc>
    <nc r="M30">
      <f>SUM(M34:M39)</f>
    </nc>
  </rcc>
  <rcc rId="1210" sId="1">
    <oc r="N30">
      <f>SUM(N34:N39)</f>
    </oc>
    <nc r="N30">
      <f>SUM(N34:N39)</f>
    </nc>
  </rcc>
  <rcc rId="1211" sId="1">
    <oc r="O30">
      <f>SUM(P30:Q30)</f>
    </oc>
    <nc r="O30">
      <f>SUM(P30:Q30)</f>
    </nc>
  </rcc>
  <rcc rId="1212" sId="1">
    <oc r="P30">
      <f>SUM(P34:P39)</f>
    </oc>
    <nc r="P30">
      <f>SUM(P34:P39)</f>
    </nc>
  </rcc>
  <rcc rId="1213" sId="1">
    <oc r="Q30">
      <f>SUM(Q34:Q39)</f>
    </oc>
    <nc r="Q30">
      <f>SUM(Q34:Q39)</f>
    </nc>
  </rcc>
  <rcc rId="1214" sId="1">
    <oc r="R38" t="inlineStr">
      <is>
        <t>Veiksmo įgyvendinimo pradžia 2017 m., pabaiga 2021 m. 2015 m. parengtas Investicinis projektas. 2016 m. pateiktas projektinis pasiūlymas. Projektas įtrauktas į Kauno regiono projektų sąrašą. Finansavimo administravimo sutartis pasirašyta 2017-04-11.  Sutvarkyta planuota Prabaudos parko dalis. Pasiektas įgyvendinimo rodiklis. Sukurtos arba atnaujintos atviros erdvės miestų vietovėse  12234 m2 Sutvarkyta Nepriklausomybės aikštė. Pasiektas įgyvendinimo rodiklis Sukurtos arba atnaujintos atviros erdvės miestų vietovėse  4660 m2. Baigti Vilniaus g. rekonstrukcijos darbai. Projekto įgyvendinimo pabaiga dėl Covid-19 pandemijos buvo nukelta į 2021 m., CPVA 2021 m. atliko projekto patrikrą, tačiau nėra gauta galutinė išvada ir galutinio mokėjimo prašymo pateikimo data nukelta į 2022 m. . Savivaldybės prisidėjimas prie projekto, įskaitant tinkamas, bet nepadengiančias projekto finansavimą, iš viso 533634,30 Eur. Įgyvendinimo rodiklisi bus užskaityti 2021 m.</t>
      </is>
    </oc>
    <nc r="R38" t="inlineStr">
      <is>
        <t>Veiksmo įgyvendinimo pradžia 2017 m., pabaiga 2021 m. 2015 m. parengtas Investicinis projektas. 2016 m. pateiktas projektinis pasiūlymas. Projektas įtrauktas į Kauno regiono projektų sąrašą. Finansavimo administravimo sutartis pasirašyta 2017-04-11.  Sutvarkyta planuota Prabaudos parko dalis. Pasiektas įgyvendinimo rodiklis. Sukurtos arba atnaujintos atviros erdvės miestų vietovėse  12234 m2 Sutvarkyta Nepriklausomybės aikštė. Pasiektas įgyvendinimo rodiklis Sukurtos arba atnaujintos atviros erdvės miestų vietovėse  4660 m2. Baigti Vilniaus g. rekonstrukcijos darbai. Projekto įgyvendinimo pabaiga dėl Covid-19 pandemijos buvo nukelta į 2021 m., CPVA 2021 m. atliko projekto patrikrą, tačiau nėra gauta galutinė išvada ir galutinio mokėjimo prašymo pateikimo data nukelta į 2022 m. . Savivaldybės prisidėjimas prie projekto, įskaitant tinkamas, bet nepadengiančias projekto finansavimą, iš viso 533634,30 Eur. Įgyvendinimo rodiklis bus užskaityti 2022 m.</t>
      </is>
    </nc>
  </rcc>
  <rcc rId="1215" sId="1">
    <oc r="R39" t="inlineStr">
      <is>
        <t>Veiksmo įgyvendinimo pradžia 2018 m., pabaiga 2021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buvo numatyta 2021 m. dėl Covid pandemijos. CPVA atliko projekto patikrą vietoje, tačiau nėra gauta galutinė išvada, todėl projekto įgyvendinimo pabaiga nukelta į 2022 m. Taip pat, su CPVA yra derinama veiklo pelno skaičiuoklė, kuri teikiama kartu su galutiniu mokėjimo prašymu. Savivaldybės prisidėjimas prie projekto,  įskaitant tinkamas, bet nepadengiančias projekto finansavimą, iš viso 328 052,62 Eur.</t>
      </is>
    </oc>
    <nc r="R39" t="inlineStr">
      <is>
        <t>Veiksmo įgyvendinimo pradžia 2018 m., pabaiga 2021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buvo numatyta 2021 m. dėl Covid pandemijos. CPVA atliko projekto patikrą vietoje, tačiau nėra gauta galutinė išvada, todėl projekto įgyvendinimo pabaiga nukelta į 2022 m. Taip pat, su CPVA yra derinama veiklo pelno skaičiuoklė, kuri teikiama kartu su galutiniu mokėjimo prašymu. Savivaldybės prisidėjimas prie projekto,  įskaitant tinkamas, bet nepadengiančias projekto finansavimą, iš viso 328 052,62 Eur. Įgyvendinimo rodiklis bus užskaitytas 2022 m.</t>
      </is>
    </nc>
  </rcc>
  <rfmt sheetId="1" sqref="A26:R68" start="0" length="2147483647">
    <dxf>
      <font>
        <color auto="1"/>
      </font>
    </dxf>
  </rfmt>
  <rcc rId="1216" sId="1">
    <oc r="R61" t="inlineStr">
      <is>
        <t>Veiksmo įgyvendinimo pradžia 2020 m., pabaiga 2021 m. 2016 m. pateiktas projektinis pasiūlymas. Projektas įtrauktas į Kauno regiono projektų sąrašą. Paraiška pateikta įgyvendinančiąjai institucijai 2019-11-29. Projekto įgyvendinimo pabaiga buvo numatyta 2021-04-30. Dėl COVID 19 pandemijos CPVA patikra įvyko, tačiau dėl dokumentų tikslinimo Galutinio mokėjimo prašymo data nukelta į 2022 m. Savivaldybės prisidėjimas prie projekto,  įskaitant tinkamas, bet nepadengiančias projekto finansavimą, iš viso 58139,43 Eur</t>
      </is>
    </oc>
    <nc r="R61" t="inlineStr">
      <is>
        <t>Veiksmo įgyvendinimo pradžia 2020 m., pabaiga 2021 m. 2016 m. pateiktas projektinis pasiūlymas. Projektas įtrauktas į Kauno regiono projektų sąrašą. Paraiška pateikta įgyvendinančiąjai institucijai 2019-11-29. Projekto įgyvendinimo pabaiga buvo numatyta 2021-04-30. Dėl COVID 19 pandemijos CPVA patikra įvyko, tačiau dėl dokumentų tikslinimo Galutinio mokėjimo prašymo data nukelta į 2022 m. Savivaldybės prisidėjimas prie projekto,  įskaitant tinkamas, bet nepadengiančias projekto finansavimą, iš viso 58139,43 Eur. Įgyvendinimo rodiklis bus pasiektas 2022 m.</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29E0DC9-50DF-4430-964B-8FF11D531B37}" action="delete"/>
  <rdn rId="0" localSheetId="1" customView="1" name="Z_229E0DC9_50DF_4430_964B_8FF11D531B37_.wvu.FilterData" hidden="1" oldHidden="1">
    <formula>Lapas1!$A$27:$R$74</formula>
    <oldFormula>Lapas1!$A$27:$R$74</oldFormula>
  </rdn>
  <rcv guid="{229E0DC9-50DF-4430-964B-8FF11D531B37}"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8" sId="1">
    <oc r="O67">
      <f>SUM(P67:Q67)</f>
    </oc>
    <nc r="O67">
      <f>SUM(P67:Q67)</f>
    </nc>
  </rcc>
  <rcc rId="1219" sId="1">
    <oc r="O65">
      <f>SUM(P65:Q65)</f>
    </oc>
    <nc r="O65">
      <f>SUM(P65:Q65)</f>
    </nc>
  </rcc>
  <rcc rId="1220" sId="1">
    <oc r="O63">
      <v>9119803.4299999997</v>
    </oc>
    <nc r="O63">
      <f>SUM(P63:Q63)</f>
    </nc>
  </rcc>
  <rcv guid="{229E0DC9-50DF-4430-964B-8FF11D531B37}" action="delete"/>
  <rdn rId="0" localSheetId="1" customView="1" name="Z_229E0DC9_50DF_4430_964B_8FF11D531B37_.wvu.FilterData" hidden="1" oldHidden="1">
    <formula>Lapas1!$A$27:$R$74</formula>
    <oldFormula>Lapas1!$A$27:$R$74</oldFormula>
  </rdn>
  <rcv guid="{229E0DC9-50DF-4430-964B-8FF11D531B37}"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4:R40">
    <dxf>
      <fill>
        <patternFill patternType="none">
          <bgColor auto="1"/>
        </patternFill>
      </fill>
    </dxf>
  </rfmt>
  <rdn rId="0" localSheetId="1" customView="1" name="Z_9EC6F32F_E826_4924_B1F1_F843BF4068FF_.wvu.FilterData" hidden="1" oldHidden="1">
    <formula>Lapas1!$A$27:$R$74</formula>
  </rdn>
  <rcv guid="{9EC6F32F-E826-4924-B1F1-F843BF4068FF}"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E06D2F5E-1DC5-4F77-8797-0367F6BED05A}" name="Viktorija Jociūtė" id="-986659152" dateTime="2022-01-19T08:12:2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tabSelected="1" zoomScale="85" zoomScaleNormal="85" workbookViewId="0">
      <selection activeCell="A8" sqref="A8:R8"/>
    </sheetView>
  </sheetViews>
  <sheetFormatPr defaultRowHeight="14.4" x14ac:dyDescent="0.3"/>
  <cols>
    <col min="2" max="2" width="14.109375" customWidth="1"/>
    <col min="4" max="4" width="13.5546875" customWidth="1"/>
    <col min="5" max="5" width="10.6640625" customWidth="1"/>
    <col min="6" max="6" width="12" customWidth="1"/>
    <col min="8" max="8" width="9.88671875" customWidth="1"/>
    <col min="9" max="9" width="9.6640625" customWidth="1"/>
    <col min="10" max="10" width="11.88671875" customWidth="1"/>
    <col min="11" max="11" width="10.6640625" customWidth="1"/>
    <col min="12" max="12" width="13.88671875" customWidth="1"/>
    <col min="13" max="13" width="13" customWidth="1"/>
    <col min="14" max="14" width="11.33203125" customWidth="1"/>
    <col min="15" max="15" width="10" customWidth="1"/>
    <col min="16" max="16" width="11.109375" customWidth="1"/>
    <col min="17" max="17" width="11.33203125" customWidth="1"/>
    <col min="18" max="18" width="49.5546875" customWidth="1"/>
  </cols>
  <sheetData>
    <row r="1" spans="1:18" ht="31.2" x14ac:dyDescent="0.3">
      <c r="A1" s="1"/>
      <c r="B1" s="1"/>
      <c r="C1" s="1"/>
      <c r="D1" s="2"/>
      <c r="E1" s="2"/>
      <c r="F1" s="2"/>
      <c r="G1" s="2"/>
      <c r="H1" s="2"/>
      <c r="I1" s="2"/>
      <c r="J1" s="2"/>
      <c r="K1" s="2"/>
      <c r="L1" s="2"/>
      <c r="M1" s="2"/>
      <c r="N1" s="2"/>
      <c r="P1" s="3"/>
      <c r="R1" s="13" t="s">
        <v>0</v>
      </c>
    </row>
    <row r="2" spans="1:18" ht="15.6" x14ac:dyDescent="0.3">
      <c r="A2" s="1"/>
      <c r="B2" s="1"/>
      <c r="C2" s="1"/>
      <c r="D2" s="4"/>
      <c r="E2" s="4"/>
      <c r="F2" s="4"/>
      <c r="G2" s="4"/>
      <c r="H2" s="4"/>
      <c r="I2" s="4"/>
      <c r="J2" s="4"/>
      <c r="K2" s="4"/>
      <c r="L2" s="4"/>
      <c r="M2" s="4"/>
      <c r="N2" s="4"/>
      <c r="P2" s="3"/>
    </row>
    <row r="3" spans="1:18" ht="15.6" x14ac:dyDescent="0.3">
      <c r="A3" s="1"/>
      <c r="B3" s="1"/>
      <c r="C3" s="1"/>
      <c r="D3" s="4"/>
      <c r="E3" s="4"/>
      <c r="F3" s="4"/>
      <c r="G3" s="4"/>
      <c r="H3" s="4"/>
      <c r="I3" s="4"/>
      <c r="J3" s="4"/>
      <c r="K3" s="4"/>
      <c r="L3" s="4"/>
      <c r="M3" s="4"/>
      <c r="N3" s="4"/>
      <c r="P3" s="3"/>
    </row>
    <row r="4" spans="1:18" ht="15.75" customHeight="1" x14ac:dyDescent="0.3">
      <c r="A4" s="12"/>
      <c r="B4" s="12"/>
      <c r="C4" s="12"/>
      <c r="D4" s="12"/>
      <c r="E4" s="12"/>
      <c r="F4" s="54" t="s">
        <v>139</v>
      </c>
      <c r="G4" s="54"/>
      <c r="H4" s="54"/>
      <c r="I4" s="54"/>
      <c r="J4" s="54"/>
      <c r="K4" s="54"/>
      <c r="L4" s="54"/>
      <c r="M4" s="54"/>
      <c r="N4" s="54"/>
      <c r="O4" s="54"/>
      <c r="P4" s="54"/>
      <c r="Q4" s="12"/>
      <c r="R4" s="12"/>
    </row>
    <row r="5" spans="1:18" ht="15.75" customHeight="1" x14ac:dyDescent="0.3">
      <c r="A5" s="62" t="s">
        <v>1</v>
      </c>
      <c r="B5" s="62"/>
      <c r="C5" s="62"/>
      <c r="D5" s="62"/>
      <c r="E5" s="62"/>
      <c r="F5" s="62"/>
      <c r="G5" s="62"/>
      <c r="H5" s="62"/>
      <c r="I5" s="62"/>
      <c r="J5" s="62"/>
      <c r="K5" s="62"/>
      <c r="L5" s="62"/>
      <c r="M5" s="62"/>
      <c r="N5" s="62"/>
      <c r="O5" s="62"/>
      <c r="P5" s="62"/>
      <c r="Q5" s="62"/>
      <c r="R5" s="62"/>
    </row>
    <row r="6" spans="1:18" ht="15.6" x14ac:dyDescent="0.3">
      <c r="A6" s="74" t="s">
        <v>2</v>
      </c>
      <c r="B6" s="74"/>
      <c r="C6" s="74"/>
      <c r="D6" s="74"/>
      <c r="E6" s="74"/>
      <c r="F6" s="74"/>
      <c r="G6" s="74"/>
      <c r="H6" s="74"/>
      <c r="I6" s="74"/>
      <c r="J6" s="74"/>
      <c r="K6" s="74"/>
      <c r="L6" s="74"/>
      <c r="M6" s="74"/>
      <c r="N6" s="74"/>
      <c r="O6" s="74"/>
      <c r="P6" s="74"/>
      <c r="Q6" s="74"/>
      <c r="R6" s="74"/>
    </row>
    <row r="7" spans="1:18" ht="15.6" x14ac:dyDescent="0.3">
      <c r="A7" s="7"/>
      <c r="B7" s="7"/>
      <c r="C7" s="7"/>
      <c r="D7" s="7"/>
      <c r="E7" s="7"/>
      <c r="F7" s="7"/>
      <c r="G7" s="7"/>
      <c r="H7" s="7"/>
      <c r="I7" s="7"/>
      <c r="J7" s="55" t="s">
        <v>70</v>
      </c>
      <c r="K7" s="55"/>
      <c r="L7" s="55"/>
      <c r="M7" s="55"/>
      <c r="N7" s="7"/>
      <c r="O7" s="7"/>
      <c r="P7" s="7"/>
      <c r="Q7" s="7"/>
      <c r="R7" s="7"/>
    </row>
    <row r="8" spans="1:18" ht="15.75" customHeight="1" x14ac:dyDescent="0.3">
      <c r="A8" s="63" t="s">
        <v>3</v>
      </c>
      <c r="B8" s="63"/>
      <c r="C8" s="63"/>
      <c r="D8" s="63"/>
      <c r="E8" s="63"/>
      <c r="F8" s="63"/>
      <c r="G8" s="63"/>
      <c r="H8" s="63"/>
      <c r="I8" s="63"/>
      <c r="J8" s="63"/>
      <c r="K8" s="63"/>
      <c r="L8" s="63"/>
      <c r="M8" s="63"/>
      <c r="N8" s="63"/>
      <c r="O8" s="63"/>
      <c r="P8" s="63"/>
      <c r="Q8" s="63"/>
      <c r="R8" s="63"/>
    </row>
    <row r="9" spans="1:18" ht="15.75" customHeight="1" x14ac:dyDescent="0.3">
      <c r="A9" s="14"/>
      <c r="B9" s="14"/>
      <c r="C9" s="14"/>
      <c r="D9" s="14"/>
      <c r="E9" s="14"/>
      <c r="F9" s="14"/>
      <c r="G9" s="14"/>
      <c r="H9" s="14"/>
      <c r="I9" s="14"/>
      <c r="J9" s="14"/>
      <c r="K9" s="14"/>
      <c r="L9" s="14"/>
      <c r="M9" s="14"/>
      <c r="N9" s="14"/>
      <c r="O9" s="14"/>
      <c r="P9" s="14"/>
      <c r="Q9" s="14"/>
      <c r="R9" s="14"/>
    </row>
    <row r="10" spans="1:18" ht="15.6" x14ac:dyDescent="0.3">
      <c r="A10" s="5"/>
      <c r="B10" s="5"/>
      <c r="C10" s="1"/>
      <c r="D10" s="15"/>
      <c r="E10" s="15"/>
      <c r="F10" s="15"/>
      <c r="G10" s="15"/>
      <c r="H10" s="15"/>
      <c r="I10" s="15"/>
      <c r="J10" s="15"/>
      <c r="K10" s="15"/>
      <c r="L10" s="15"/>
      <c r="M10" s="15"/>
      <c r="N10" s="15"/>
    </row>
    <row r="11" spans="1:18" ht="15.6" x14ac:dyDescent="0.3">
      <c r="A11" s="6" t="s">
        <v>4</v>
      </c>
      <c r="B11" s="5"/>
      <c r="C11" s="1"/>
      <c r="D11" s="15"/>
      <c r="E11" s="15"/>
      <c r="F11" s="15"/>
      <c r="G11" s="15"/>
      <c r="H11" s="15"/>
      <c r="I11" s="15"/>
      <c r="J11" s="15"/>
      <c r="K11" s="15"/>
      <c r="L11" s="15"/>
      <c r="M11" s="15"/>
      <c r="N11" s="15"/>
    </row>
    <row r="12" spans="1:18" ht="15.6" x14ac:dyDescent="0.3">
      <c r="A12" s="57" t="s">
        <v>5</v>
      </c>
      <c r="B12" s="58"/>
      <c r="C12" s="58"/>
      <c r="D12" s="59"/>
      <c r="E12" s="57" t="s">
        <v>6</v>
      </c>
      <c r="F12" s="58"/>
      <c r="G12" s="58"/>
      <c r="H12" s="58"/>
      <c r="I12" s="58"/>
      <c r="J12" s="58"/>
      <c r="K12" s="58"/>
      <c r="L12" s="58"/>
      <c r="M12" s="58"/>
      <c r="N12" s="58"/>
      <c r="O12" s="58"/>
      <c r="P12" s="58"/>
      <c r="Q12" s="58"/>
      <c r="R12" s="59"/>
    </row>
    <row r="13" spans="1:18" ht="15.6" x14ac:dyDescent="0.3">
      <c r="A13" s="48" t="s">
        <v>7</v>
      </c>
      <c r="B13" s="49"/>
      <c r="C13" s="49"/>
      <c r="D13" s="49"/>
      <c r="E13" s="49"/>
      <c r="F13" s="49"/>
      <c r="G13" s="49"/>
      <c r="H13" s="49"/>
      <c r="I13" s="49"/>
      <c r="J13" s="49"/>
      <c r="K13" s="49"/>
      <c r="L13" s="49"/>
      <c r="M13" s="49"/>
      <c r="N13" s="49"/>
      <c r="O13" s="49"/>
      <c r="P13" s="49"/>
      <c r="Q13" s="49"/>
      <c r="R13" s="50"/>
    </row>
    <row r="14" spans="1:18" ht="15.6" x14ac:dyDescent="0.3">
      <c r="A14" s="51"/>
      <c r="B14" s="52"/>
      <c r="C14" s="52"/>
      <c r="D14" s="53"/>
      <c r="E14" s="72" t="s">
        <v>69</v>
      </c>
      <c r="F14" s="72"/>
      <c r="G14" s="72"/>
      <c r="H14" s="72"/>
      <c r="I14" s="72"/>
      <c r="J14" s="72"/>
      <c r="K14" s="72"/>
      <c r="L14" s="72"/>
      <c r="M14" s="72"/>
      <c r="N14" s="72"/>
      <c r="O14" s="72"/>
      <c r="P14" s="72"/>
      <c r="Q14" s="72"/>
      <c r="R14" s="72"/>
    </row>
    <row r="15" spans="1:18" ht="15.6" x14ac:dyDescent="0.3">
      <c r="A15" s="56" t="s">
        <v>9</v>
      </c>
      <c r="B15" s="56"/>
      <c r="C15" s="56"/>
      <c r="D15" s="56"/>
      <c r="E15" s="56"/>
      <c r="F15" s="56"/>
      <c r="G15" s="56"/>
      <c r="H15" s="56"/>
      <c r="I15" s="56"/>
      <c r="J15" s="56"/>
      <c r="K15" s="56"/>
      <c r="L15" s="56"/>
      <c r="M15" s="56"/>
      <c r="N15" s="56"/>
      <c r="O15" s="56"/>
      <c r="P15" s="56"/>
      <c r="Q15" s="56"/>
      <c r="R15" s="56"/>
    </row>
    <row r="16" spans="1:18" ht="15.6" x14ac:dyDescent="0.3">
      <c r="A16" s="27" t="s">
        <v>116</v>
      </c>
      <c r="B16" s="28"/>
      <c r="C16" s="28"/>
      <c r="D16" s="29"/>
      <c r="E16" s="78" t="s">
        <v>117</v>
      </c>
      <c r="F16" s="78"/>
      <c r="G16" s="78"/>
      <c r="H16" s="78"/>
      <c r="I16" s="78"/>
      <c r="J16" s="78"/>
      <c r="K16" s="78"/>
      <c r="L16" s="78"/>
      <c r="M16" s="78"/>
      <c r="N16" s="78"/>
      <c r="O16" s="78"/>
      <c r="P16" s="78"/>
      <c r="Q16" s="78"/>
      <c r="R16" s="78"/>
    </row>
    <row r="17" spans="1:18" ht="15.6" x14ac:dyDescent="0.3">
      <c r="A17" s="56" t="s">
        <v>10</v>
      </c>
      <c r="B17" s="56"/>
      <c r="C17" s="56"/>
      <c r="D17" s="56"/>
      <c r="E17" s="56"/>
      <c r="F17" s="56"/>
      <c r="G17" s="56"/>
      <c r="H17" s="56"/>
      <c r="I17" s="56"/>
      <c r="J17" s="56"/>
      <c r="K17" s="56"/>
      <c r="L17" s="56"/>
      <c r="M17" s="56"/>
      <c r="N17" s="56"/>
      <c r="O17" s="56"/>
      <c r="P17" s="56"/>
      <c r="Q17" s="56"/>
      <c r="R17" s="56"/>
    </row>
    <row r="18" spans="1:18" ht="15.6" x14ac:dyDescent="0.3">
      <c r="A18" s="69"/>
      <c r="B18" s="70"/>
      <c r="C18" s="70"/>
      <c r="D18" s="71"/>
      <c r="E18" s="72" t="s">
        <v>69</v>
      </c>
      <c r="F18" s="72"/>
      <c r="G18" s="72"/>
      <c r="H18" s="72"/>
      <c r="I18" s="72"/>
      <c r="J18" s="72"/>
      <c r="K18" s="72"/>
      <c r="L18" s="72"/>
      <c r="M18" s="72"/>
      <c r="N18" s="72"/>
      <c r="O18" s="72"/>
      <c r="P18" s="72"/>
      <c r="Q18" s="72"/>
      <c r="R18" s="72"/>
    </row>
    <row r="19" spans="1:18" ht="15.6" x14ac:dyDescent="0.3">
      <c r="A19" s="56" t="s">
        <v>11</v>
      </c>
      <c r="B19" s="56"/>
      <c r="C19" s="56"/>
      <c r="D19" s="56"/>
      <c r="E19" s="56"/>
      <c r="F19" s="56"/>
      <c r="G19" s="56"/>
      <c r="H19" s="56"/>
      <c r="I19" s="56"/>
      <c r="J19" s="56"/>
      <c r="K19" s="56"/>
      <c r="L19" s="56"/>
      <c r="M19" s="56"/>
      <c r="N19" s="56"/>
      <c r="O19" s="56"/>
      <c r="P19" s="56"/>
      <c r="Q19" s="56"/>
      <c r="R19" s="56"/>
    </row>
    <row r="20" spans="1:18" ht="15.6" x14ac:dyDescent="0.3">
      <c r="A20" s="30" t="s">
        <v>116</v>
      </c>
      <c r="B20" s="31"/>
      <c r="C20" s="31"/>
      <c r="D20" s="32"/>
      <c r="E20" s="79" t="s">
        <v>117</v>
      </c>
      <c r="F20" s="80"/>
      <c r="G20" s="80"/>
      <c r="H20" s="80"/>
      <c r="I20" s="80"/>
      <c r="J20" s="80"/>
      <c r="K20" s="80"/>
      <c r="L20" s="80"/>
      <c r="M20" s="80"/>
      <c r="N20" s="80"/>
      <c r="O20" s="80"/>
      <c r="P20" s="80"/>
      <c r="Q20" s="80"/>
      <c r="R20" s="81"/>
    </row>
    <row r="21" spans="1:18" ht="15.75" customHeight="1" x14ac:dyDescent="0.3">
      <c r="A21" s="82" t="s">
        <v>12</v>
      </c>
      <c r="B21" s="83"/>
      <c r="C21" s="83"/>
      <c r="D21" s="83"/>
      <c r="E21" s="83"/>
      <c r="F21" s="83"/>
      <c r="G21" s="83"/>
      <c r="H21" s="83"/>
      <c r="I21" s="83"/>
      <c r="J21" s="83"/>
      <c r="K21" s="83"/>
      <c r="L21" s="83"/>
      <c r="M21" s="83"/>
      <c r="N21" s="83"/>
      <c r="O21" s="83"/>
      <c r="P21" s="83"/>
      <c r="Q21" s="83"/>
      <c r="R21" s="83"/>
    </row>
    <row r="22" spans="1:18" ht="14.25" customHeight="1" x14ac:dyDescent="0.3">
      <c r="A22" s="82" t="s">
        <v>13</v>
      </c>
      <c r="B22" s="83"/>
      <c r="C22" s="83"/>
      <c r="D22" s="83"/>
      <c r="E22" s="83"/>
      <c r="F22" s="83"/>
      <c r="G22" s="83"/>
      <c r="H22" s="83"/>
      <c r="I22" s="83"/>
      <c r="J22" s="83"/>
      <c r="K22" s="83"/>
      <c r="L22" s="83"/>
      <c r="M22" s="83"/>
      <c r="N22" s="83"/>
      <c r="O22" s="83"/>
      <c r="P22" s="83"/>
      <c r="Q22" s="83"/>
      <c r="R22" s="83"/>
    </row>
    <row r="23" spans="1:18" ht="15.6" x14ac:dyDescent="0.3">
      <c r="A23" s="5"/>
      <c r="B23" s="5"/>
      <c r="C23" s="1"/>
      <c r="D23" s="4"/>
      <c r="E23" s="4"/>
      <c r="F23" s="4"/>
      <c r="G23" s="4"/>
      <c r="H23" s="4"/>
      <c r="I23" s="4"/>
      <c r="J23" s="4"/>
      <c r="K23" s="4"/>
      <c r="L23" s="4"/>
      <c r="M23" s="4"/>
      <c r="N23" s="4"/>
    </row>
    <row r="24" spans="1:18" ht="15.6" x14ac:dyDescent="0.3">
      <c r="A24" s="5"/>
      <c r="B24" s="5"/>
      <c r="C24" s="1"/>
      <c r="D24" s="4"/>
      <c r="E24" s="4"/>
      <c r="F24" s="4"/>
      <c r="G24" s="4"/>
      <c r="H24" s="4"/>
      <c r="I24" s="4"/>
      <c r="J24" s="4"/>
      <c r="K24" s="4"/>
      <c r="L24" s="4"/>
      <c r="M24" s="4"/>
      <c r="N24" s="4"/>
    </row>
    <row r="25" spans="1:18" ht="15.6" x14ac:dyDescent="0.3">
      <c r="A25" s="17" t="s">
        <v>14</v>
      </c>
      <c r="B25" s="17"/>
      <c r="C25" s="18"/>
      <c r="D25" s="18"/>
      <c r="E25" s="18"/>
      <c r="F25" s="18"/>
      <c r="G25" s="18"/>
      <c r="H25" s="18"/>
      <c r="I25" s="18"/>
      <c r="J25" s="18"/>
      <c r="K25" s="18"/>
      <c r="L25" s="18"/>
      <c r="M25" s="18"/>
      <c r="N25" s="18"/>
      <c r="O25" s="19"/>
      <c r="P25" s="19"/>
      <c r="Q25" s="19"/>
      <c r="R25" s="19"/>
    </row>
    <row r="26" spans="1:18" ht="22.5" customHeight="1" x14ac:dyDescent="0.3">
      <c r="A26" s="75" t="s">
        <v>15</v>
      </c>
      <c r="B26" s="75" t="s">
        <v>16</v>
      </c>
      <c r="C26" s="67" t="s">
        <v>17</v>
      </c>
      <c r="D26" s="68"/>
      <c r="E26" s="68"/>
      <c r="F26" s="68"/>
      <c r="G26" s="68"/>
      <c r="H26" s="67" t="s">
        <v>18</v>
      </c>
      <c r="I26" s="68"/>
      <c r="J26" s="68"/>
      <c r="K26" s="68"/>
      <c r="L26" s="65" t="s">
        <v>19</v>
      </c>
      <c r="M26" s="66"/>
      <c r="N26" s="66"/>
      <c r="O26" s="65" t="s">
        <v>20</v>
      </c>
      <c r="P26" s="66"/>
      <c r="Q26" s="66"/>
      <c r="R26" s="67" t="s">
        <v>21</v>
      </c>
    </row>
    <row r="27" spans="1:18" ht="124.5" customHeight="1" x14ac:dyDescent="0.3">
      <c r="A27" s="76"/>
      <c r="B27" s="77"/>
      <c r="C27" s="42" t="s">
        <v>22</v>
      </c>
      <c r="D27" s="42" t="s">
        <v>23</v>
      </c>
      <c r="E27" s="42" t="s">
        <v>24</v>
      </c>
      <c r="F27" s="42" t="s">
        <v>25</v>
      </c>
      <c r="G27" s="42" t="s">
        <v>26</v>
      </c>
      <c r="H27" s="43" t="s">
        <v>27</v>
      </c>
      <c r="I27" s="43" t="s">
        <v>28</v>
      </c>
      <c r="J27" s="43" t="s">
        <v>29</v>
      </c>
      <c r="K27" s="43" t="s">
        <v>30</v>
      </c>
      <c r="L27" s="9" t="s">
        <v>31</v>
      </c>
      <c r="M27" s="42" t="s">
        <v>32</v>
      </c>
      <c r="N27" s="9" t="s">
        <v>33</v>
      </c>
      <c r="O27" s="9" t="s">
        <v>68</v>
      </c>
      <c r="P27" s="42" t="s">
        <v>34</v>
      </c>
      <c r="Q27" s="9" t="s">
        <v>35</v>
      </c>
      <c r="R27" s="68"/>
    </row>
    <row r="28" spans="1:18" ht="102.6" x14ac:dyDescent="0.3">
      <c r="A28" s="11" t="s">
        <v>8</v>
      </c>
      <c r="B28" s="11" t="s">
        <v>71</v>
      </c>
      <c r="C28" s="10" t="s">
        <v>36</v>
      </c>
      <c r="D28" s="10" t="s">
        <v>72</v>
      </c>
      <c r="E28" s="10">
        <v>74</v>
      </c>
      <c r="F28" s="10">
        <v>72</v>
      </c>
      <c r="G28" s="10">
        <v>0</v>
      </c>
      <c r="H28" s="10"/>
      <c r="I28" s="10"/>
      <c r="J28" s="10"/>
      <c r="K28" s="10"/>
      <c r="L28" s="10"/>
      <c r="M28" s="10"/>
      <c r="N28" s="10"/>
      <c r="O28" s="10"/>
      <c r="P28" s="10"/>
      <c r="Q28" s="10"/>
      <c r="R28" s="10" t="s">
        <v>142</v>
      </c>
    </row>
    <row r="29" spans="1:18" ht="102.6" x14ac:dyDescent="0.3">
      <c r="A29" s="11" t="s">
        <v>37</v>
      </c>
      <c r="B29" s="11" t="s">
        <v>74</v>
      </c>
      <c r="C29" s="10" t="s">
        <v>38</v>
      </c>
      <c r="D29" s="20" t="s">
        <v>73</v>
      </c>
      <c r="E29" s="10">
        <v>1.42</v>
      </c>
      <c r="F29" s="10">
        <v>1.41</v>
      </c>
      <c r="G29" s="10">
        <v>0</v>
      </c>
      <c r="H29" s="10"/>
      <c r="I29" s="10"/>
      <c r="J29" s="10"/>
      <c r="K29" s="10"/>
      <c r="L29" s="10"/>
      <c r="M29" s="10"/>
      <c r="N29" s="10"/>
      <c r="O29" s="10"/>
      <c r="P29" s="10"/>
      <c r="Q29" s="10"/>
      <c r="R29" s="10" t="s">
        <v>142</v>
      </c>
    </row>
    <row r="30" spans="1:18" ht="197.25" customHeight="1" x14ac:dyDescent="0.3">
      <c r="A30" s="11" t="s">
        <v>39</v>
      </c>
      <c r="B30" s="11" t="s">
        <v>40</v>
      </c>
      <c r="C30" s="10" t="s">
        <v>39</v>
      </c>
      <c r="D30" s="21" t="s">
        <v>77</v>
      </c>
      <c r="E30" s="10"/>
      <c r="F30" s="10"/>
      <c r="G30" s="10"/>
      <c r="H30" s="10"/>
      <c r="I30" s="10"/>
      <c r="J30" s="10"/>
      <c r="K30" s="10"/>
      <c r="L30" s="22">
        <f>SUM(M30:N30)</f>
        <v>9699407.4100000001</v>
      </c>
      <c r="M30" s="10">
        <f>SUM(M34:M39)</f>
        <v>8167345.5700000003</v>
      </c>
      <c r="N30" s="10">
        <f>SUM(N34:N39)</f>
        <v>1532061.84</v>
      </c>
      <c r="O30" s="10">
        <f>SUM(P30:Q30)</f>
        <v>8829465.6500000004</v>
      </c>
      <c r="P30" s="10">
        <f>SUM(P34:P39)</f>
        <v>7297403.8399999999</v>
      </c>
      <c r="Q30" s="10">
        <f>SUM(Q34:Q39)</f>
        <v>1532061.81</v>
      </c>
      <c r="R30" s="23"/>
    </row>
    <row r="31" spans="1:18" ht="139.19999999999999" customHeight="1" x14ac:dyDescent="0.3">
      <c r="A31" s="11"/>
      <c r="B31" s="11"/>
      <c r="C31" s="10" t="s">
        <v>41</v>
      </c>
      <c r="D31" s="10" t="s">
        <v>42</v>
      </c>
      <c r="E31" s="24">
        <f>SUM(E36,E37,E38,E39)</f>
        <v>118144.62999999999</v>
      </c>
      <c r="F31" s="25">
        <v>957888</v>
      </c>
      <c r="G31" s="10">
        <f>SUM(G35,G36,G37)</f>
        <v>68598.87</v>
      </c>
      <c r="H31" s="10"/>
      <c r="I31" s="10"/>
      <c r="J31" s="10"/>
      <c r="K31" s="10"/>
      <c r="L31" s="22"/>
      <c r="M31" s="10"/>
      <c r="N31" s="10"/>
      <c r="O31" s="10"/>
      <c r="P31" s="10"/>
      <c r="Q31" s="10"/>
      <c r="R31" s="10" t="s">
        <v>141</v>
      </c>
    </row>
    <row r="32" spans="1:18" ht="63.6" customHeight="1" x14ac:dyDescent="0.3">
      <c r="A32" s="11"/>
      <c r="B32" s="11"/>
      <c r="C32" s="10" t="s">
        <v>43</v>
      </c>
      <c r="D32" s="10" t="s">
        <v>44</v>
      </c>
      <c r="E32" s="25">
        <v>4656</v>
      </c>
      <c r="F32" s="25">
        <v>3143</v>
      </c>
      <c r="G32" s="10">
        <f>G35</f>
        <v>265</v>
      </c>
      <c r="H32" s="10"/>
      <c r="I32" s="10"/>
      <c r="J32" s="10"/>
      <c r="K32" s="10"/>
      <c r="L32" s="10"/>
      <c r="M32" s="10"/>
      <c r="N32" s="10"/>
      <c r="O32" s="10"/>
      <c r="P32" s="10"/>
      <c r="Q32" s="10"/>
      <c r="R32" s="10" t="s">
        <v>143</v>
      </c>
    </row>
    <row r="33" spans="1:18" ht="48" x14ac:dyDescent="0.3">
      <c r="A33" s="11"/>
      <c r="B33" s="11"/>
      <c r="C33" s="10" t="s">
        <v>48</v>
      </c>
      <c r="D33" s="10" t="s">
        <v>47</v>
      </c>
      <c r="E33" s="10">
        <v>6</v>
      </c>
      <c r="F33" s="10">
        <v>4</v>
      </c>
      <c r="G33" s="10">
        <f>G34</f>
        <v>0</v>
      </c>
      <c r="H33" s="10"/>
      <c r="I33" s="10"/>
      <c r="J33" s="10"/>
      <c r="K33" s="10"/>
      <c r="L33" s="10"/>
      <c r="M33" s="10"/>
      <c r="N33" s="10"/>
      <c r="O33" s="10"/>
      <c r="P33" s="10"/>
      <c r="Q33" s="10"/>
      <c r="R33" s="44" t="s">
        <v>144</v>
      </c>
    </row>
    <row r="34" spans="1:18" s="16" customFormat="1" ht="174.6" customHeight="1" x14ac:dyDescent="0.3">
      <c r="A34" s="33" t="s">
        <v>90</v>
      </c>
      <c r="B34" s="33" t="s">
        <v>91</v>
      </c>
      <c r="C34" s="34" t="s">
        <v>48</v>
      </c>
      <c r="D34" s="34" t="s">
        <v>47</v>
      </c>
      <c r="E34" s="34">
        <v>1</v>
      </c>
      <c r="F34" s="34">
        <v>1</v>
      </c>
      <c r="G34" s="34">
        <v>0</v>
      </c>
      <c r="H34" s="34">
        <v>2017</v>
      </c>
      <c r="I34" s="34">
        <v>2021</v>
      </c>
      <c r="J34" s="34" t="s">
        <v>49</v>
      </c>
      <c r="K34" s="37" t="s">
        <v>118</v>
      </c>
      <c r="L34" s="34">
        <f t="shared" ref="L34" si="0">SUM(M34:N34)</f>
        <v>589189.17000000004</v>
      </c>
      <c r="M34" s="34">
        <v>428886.21</v>
      </c>
      <c r="N34" s="34">
        <v>160302.96</v>
      </c>
      <c r="O34" s="34">
        <f t="shared" ref="O34:O39" si="1">P34+Q34</f>
        <v>492146.76</v>
      </c>
      <c r="P34" s="34">
        <v>331843.8</v>
      </c>
      <c r="Q34" s="34">
        <v>160302.96</v>
      </c>
      <c r="R34" s="34" t="s">
        <v>145</v>
      </c>
    </row>
    <row r="35" spans="1:18" ht="193.8" x14ac:dyDescent="0.3">
      <c r="A35" s="33" t="s">
        <v>92</v>
      </c>
      <c r="B35" s="33" t="s">
        <v>93</v>
      </c>
      <c r="C35" s="34" t="s">
        <v>43</v>
      </c>
      <c r="D35" s="34" t="s">
        <v>44</v>
      </c>
      <c r="E35" s="34">
        <v>265</v>
      </c>
      <c r="F35" s="34">
        <v>265</v>
      </c>
      <c r="G35" s="34">
        <v>265</v>
      </c>
      <c r="H35" s="34">
        <v>2015</v>
      </c>
      <c r="I35" s="34">
        <v>2016</v>
      </c>
      <c r="J35" s="34" t="s">
        <v>50</v>
      </c>
      <c r="K35" s="37"/>
      <c r="L35" s="34">
        <f t="shared" ref="L35:L39" si="2">M35+N35</f>
        <v>994433</v>
      </c>
      <c r="M35" s="34">
        <v>399635</v>
      </c>
      <c r="N35" s="34">
        <v>594798</v>
      </c>
      <c r="O35" s="34">
        <f t="shared" si="1"/>
        <v>994433</v>
      </c>
      <c r="P35" s="34">
        <v>399635</v>
      </c>
      <c r="Q35" s="34">
        <v>594798</v>
      </c>
      <c r="R35" s="34"/>
    </row>
    <row r="36" spans="1:18" ht="68.400000000000006" x14ac:dyDescent="0.3">
      <c r="A36" s="33" t="s">
        <v>94</v>
      </c>
      <c r="B36" s="33" t="s">
        <v>95</v>
      </c>
      <c r="C36" s="34" t="s">
        <v>41</v>
      </c>
      <c r="D36" s="34" t="s">
        <v>42</v>
      </c>
      <c r="E36" s="34">
        <v>10254.94</v>
      </c>
      <c r="F36" s="34">
        <v>10254.94</v>
      </c>
      <c r="G36" s="34">
        <v>10254.94</v>
      </c>
      <c r="H36" s="34">
        <v>2017</v>
      </c>
      <c r="I36" s="34">
        <v>2018</v>
      </c>
      <c r="J36" s="34" t="s">
        <v>50</v>
      </c>
      <c r="K36" s="37" t="s">
        <v>120</v>
      </c>
      <c r="L36" s="34">
        <f t="shared" si="2"/>
        <v>689222.97</v>
      </c>
      <c r="M36" s="34">
        <v>617426.5</v>
      </c>
      <c r="N36" s="34">
        <v>71796.47</v>
      </c>
      <c r="O36" s="34">
        <f t="shared" si="1"/>
        <v>689222.97</v>
      </c>
      <c r="P36" s="34">
        <v>617426.5</v>
      </c>
      <c r="Q36" s="34">
        <v>71796.47</v>
      </c>
      <c r="R36" s="34" t="s">
        <v>119</v>
      </c>
    </row>
    <row r="37" spans="1:18" ht="91.2" x14ac:dyDescent="0.3">
      <c r="A37" s="33" t="s">
        <v>96</v>
      </c>
      <c r="B37" s="33" t="s">
        <v>97</v>
      </c>
      <c r="C37" s="34" t="s">
        <v>41</v>
      </c>
      <c r="D37" s="34" t="s">
        <v>42</v>
      </c>
      <c r="E37" s="34">
        <v>58078.93</v>
      </c>
      <c r="F37" s="34">
        <v>58078.93</v>
      </c>
      <c r="G37" s="34">
        <v>58078.93</v>
      </c>
      <c r="H37" s="34">
        <v>2016</v>
      </c>
      <c r="I37" s="34">
        <v>2018</v>
      </c>
      <c r="J37" s="34" t="s">
        <v>50</v>
      </c>
      <c r="K37" s="37" t="s">
        <v>121</v>
      </c>
      <c r="L37" s="34">
        <f t="shared" si="2"/>
        <v>600141.51</v>
      </c>
      <c r="M37" s="34">
        <v>517079.28</v>
      </c>
      <c r="N37" s="34">
        <v>83062.23</v>
      </c>
      <c r="O37" s="34">
        <f t="shared" si="1"/>
        <v>600141.51</v>
      </c>
      <c r="P37" s="34">
        <v>517079.28</v>
      </c>
      <c r="Q37" s="34">
        <v>83062.23</v>
      </c>
      <c r="R37" s="34" t="s">
        <v>122</v>
      </c>
    </row>
    <row r="38" spans="1:18" ht="197.4" customHeight="1" x14ac:dyDescent="0.3">
      <c r="A38" s="33" t="s">
        <v>98</v>
      </c>
      <c r="B38" s="33" t="s">
        <v>99</v>
      </c>
      <c r="C38" s="34" t="s">
        <v>41</v>
      </c>
      <c r="D38" s="34" t="s">
        <v>42</v>
      </c>
      <c r="E38" s="34">
        <v>40001</v>
      </c>
      <c r="F38" s="34">
        <v>40001</v>
      </c>
      <c r="G38" s="34">
        <v>0</v>
      </c>
      <c r="H38" s="34">
        <v>2017</v>
      </c>
      <c r="I38" s="34">
        <v>2021</v>
      </c>
      <c r="J38" s="34" t="s">
        <v>49</v>
      </c>
      <c r="K38" s="37" t="s">
        <v>123</v>
      </c>
      <c r="L38" s="34">
        <f t="shared" si="2"/>
        <v>5211014.7600000007</v>
      </c>
      <c r="M38" s="34">
        <v>4845146.6100000003</v>
      </c>
      <c r="N38" s="34">
        <v>365868.15</v>
      </c>
      <c r="O38" s="34">
        <f t="shared" si="1"/>
        <v>4457831</v>
      </c>
      <c r="P38" s="34">
        <v>4091962.85</v>
      </c>
      <c r="Q38" s="34">
        <v>365868.15</v>
      </c>
      <c r="R38" s="34" t="s">
        <v>150</v>
      </c>
    </row>
    <row r="39" spans="1:18" ht="205.8" customHeight="1" x14ac:dyDescent="0.3">
      <c r="A39" s="33" t="s">
        <v>100</v>
      </c>
      <c r="B39" s="33" t="s">
        <v>101</v>
      </c>
      <c r="C39" s="34" t="s">
        <v>41</v>
      </c>
      <c r="D39" s="34" t="s">
        <v>42</v>
      </c>
      <c r="E39" s="46">
        <v>9809.76</v>
      </c>
      <c r="F39" s="46">
        <v>9809.76</v>
      </c>
      <c r="G39" s="34">
        <v>0</v>
      </c>
      <c r="H39" s="34">
        <v>2018</v>
      </c>
      <c r="I39" s="34">
        <v>2021</v>
      </c>
      <c r="J39" s="34" t="s">
        <v>49</v>
      </c>
      <c r="K39" s="37" t="s">
        <v>124</v>
      </c>
      <c r="L39" s="34">
        <f t="shared" si="2"/>
        <v>1615406</v>
      </c>
      <c r="M39" s="34">
        <v>1359171.97</v>
      </c>
      <c r="N39" s="34">
        <v>256234.03</v>
      </c>
      <c r="O39" s="34">
        <f t="shared" si="1"/>
        <v>1595690.41</v>
      </c>
      <c r="P39" s="34">
        <v>1339456.4099999999</v>
      </c>
      <c r="Q39" s="34">
        <v>256234</v>
      </c>
      <c r="R39" s="34" t="s">
        <v>151</v>
      </c>
    </row>
    <row r="40" spans="1:18" ht="155.4" customHeight="1" x14ac:dyDescent="0.3">
      <c r="A40" s="33"/>
      <c r="B40" s="33"/>
      <c r="C40" s="34" t="s">
        <v>43</v>
      </c>
      <c r="D40" s="34" t="s">
        <v>44</v>
      </c>
      <c r="E40" s="46" t="s">
        <v>125</v>
      </c>
      <c r="F40" s="47" t="s">
        <v>125</v>
      </c>
      <c r="G40" s="34">
        <v>0</v>
      </c>
      <c r="H40" s="34"/>
      <c r="I40" s="34"/>
      <c r="J40" s="34"/>
      <c r="K40" s="37"/>
      <c r="L40" s="34"/>
      <c r="M40" s="34"/>
      <c r="N40" s="34"/>
      <c r="O40" s="34"/>
      <c r="P40" s="34"/>
      <c r="Q40" s="34"/>
      <c r="R40" s="34"/>
    </row>
    <row r="41" spans="1:18" ht="78" customHeight="1" x14ac:dyDescent="0.3">
      <c r="A41" s="11" t="s">
        <v>78</v>
      </c>
      <c r="B41" s="11" t="s">
        <v>40</v>
      </c>
      <c r="C41" s="10" t="s">
        <v>78</v>
      </c>
      <c r="D41" s="21" t="s">
        <v>79</v>
      </c>
      <c r="E41" s="10"/>
      <c r="F41" s="10"/>
      <c r="G41" s="10"/>
      <c r="H41" s="10"/>
      <c r="I41" s="10"/>
      <c r="J41" s="10"/>
      <c r="K41" s="10"/>
      <c r="L41" s="22"/>
      <c r="M41" s="10"/>
      <c r="N41" s="10"/>
      <c r="O41" s="10"/>
      <c r="P41" s="10"/>
      <c r="Q41" s="10"/>
      <c r="R41" s="23"/>
    </row>
    <row r="42" spans="1:18" ht="159" customHeight="1" x14ac:dyDescent="0.3">
      <c r="A42" s="11"/>
      <c r="B42" s="11"/>
      <c r="C42" s="10" t="s">
        <v>45</v>
      </c>
      <c r="D42" s="10" t="s">
        <v>75</v>
      </c>
      <c r="E42" s="10">
        <v>18</v>
      </c>
      <c r="F42" s="10">
        <v>0</v>
      </c>
      <c r="G42" s="10">
        <v>0</v>
      </c>
      <c r="H42" s="10"/>
      <c r="I42" s="10"/>
      <c r="J42" s="10"/>
      <c r="K42" s="10"/>
      <c r="L42" s="10"/>
      <c r="M42" s="10"/>
      <c r="N42" s="10"/>
      <c r="O42" s="10"/>
      <c r="P42" s="10"/>
      <c r="Q42" s="10"/>
      <c r="R42" s="10"/>
    </row>
    <row r="43" spans="1:18" ht="78" customHeight="1" x14ac:dyDescent="0.3">
      <c r="A43" s="11" t="s">
        <v>80</v>
      </c>
      <c r="B43" s="11" t="s">
        <v>40</v>
      </c>
      <c r="C43" s="10" t="s">
        <v>80</v>
      </c>
      <c r="D43" s="21" t="s">
        <v>81</v>
      </c>
      <c r="E43" s="10"/>
      <c r="F43" s="10"/>
      <c r="G43" s="10"/>
      <c r="H43" s="10"/>
      <c r="I43" s="10"/>
      <c r="J43" s="10"/>
      <c r="K43" s="10"/>
      <c r="L43" s="22"/>
      <c r="M43" s="10"/>
      <c r="N43" s="10"/>
      <c r="O43" s="10"/>
      <c r="P43" s="10"/>
      <c r="Q43" s="10"/>
      <c r="R43" s="23"/>
    </row>
    <row r="44" spans="1:18" ht="36" x14ac:dyDescent="0.3">
      <c r="A44" s="11"/>
      <c r="B44" s="11"/>
      <c r="C44" s="10" t="s">
        <v>46</v>
      </c>
      <c r="D44" s="10" t="s">
        <v>76</v>
      </c>
      <c r="E44" s="10">
        <v>6</v>
      </c>
      <c r="F44" s="10">
        <v>0</v>
      </c>
      <c r="G44" s="10">
        <v>0</v>
      </c>
      <c r="H44" s="10"/>
      <c r="I44" s="10"/>
      <c r="J44" s="10"/>
      <c r="K44" s="10"/>
      <c r="L44" s="10"/>
      <c r="M44" s="10"/>
      <c r="N44" s="10"/>
      <c r="O44" s="10"/>
      <c r="P44" s="10"/>
      <c r="Q44" s="10"/>
      <c r="R44" s="10"/>
    </row>
    <row r="45" spans="1:18" ht="84" x14ac:dyDescent="0.3">
      <c r="A45" s="11" t="s">
        <v>51</v>
      </c>
      <c r="B45" s="11" t="s">
        <v>82</v>
      </c>
      <c r="C45" s="10" t="s">
        <v>52</v>
      </c>
      <c r="D45" s="10" t="s">
        <v>83</v>
      </c>
      <c r="E45" s="10">
        <v>80</v>
      </c>
      <c r="F45" s="10">
        <v>0</v>
      </c>
      <c r="G45" s="10">
        <v>0</v>
      </c>
      <c r="H45" s="10"/>
      <c r="I45" s="10"/>
      <c r="J45" s="10"/>
      <c r="K45" s="10"/>
      <c r="L45" s="10"/>
      <c r="M45" s="10"/>
      <c r="N45" s="10"/>
      <c r="O45" s="10"/>
      <c r="P45" s="10"/>
      <c r="Q45" s="10"/>
      <c r="R45" s="10" t="s">
        <v>146</v>
      </c>
    </row>
    <row r="46" spans="1:18" ht="168.75" customHeight="1" x14ac:dyDescent="0.3">
      <c r="A46" s="11" t="s">
        <v>53</v>
      </c>
      <c r="B46" s="11" t="s">
        <v>40</v>
      </c>
      <c r="C46" s="10" t="s">
        <v>53</v>
      </c>
      <c r="D46" s="21" t="s">
        <v>84</v>
      </c>
      <c r="E46" s="10"/>
      <c r="F46" s="10"/>
      <c r="G46" s="10"/>
      <c r="H46" s="10"/>
      <c r="I46" s="10"/>
      <c r="J46" s="10"/>
      <c r="K46" s="10"/>
      <c r="L46" s="10">
        <f>SUM(M46:N46)</f>
        <v>1851660.59</v>
      </c>
      <c r="M46" s="10">
        <f>SUM(M53:M68)</f>
        <v>1537042.03</v>
      </c>
      <c r="N46" s="10">
        <f>SUM(N53:N68)</f>
        <v>314618.56</v>
      </c>
      <c r="O46" s="10">
        <f>SUM(P46:Q46)</f>
        <v>1808631.1799999997</v>
      </c>
      <c r="P46" s="10">
        <f>SUM(P53:P68)</f>
        <v>1516425.5799999998</v>
      </c>
      <c r="Q46" s="10">
        <f>SUM(Q53:Q68)</f>
        <v>292205.59999999998</v>
      </c>
      <c r="R46" s="10"/>
    </row>
    <row r="47" spans="1:18" ht="48" x14ac:dyDescent="0.3">
      <c r="A47" s="11"/>
      <c r="B47" s="11"/>
      <c r="C47" s="10" t="s">
        <v>54</v>
      </c>
      <c r="D47" s="21" t="s">
        <v>60</v>
      </c>
      <c r="E47" s="10">
        <f>SUM(E53,E55,E57,E59,E63,E65,E67)</f>
        <v>3.7090000000000005</v>
      </c>
      <c r="F47" s="10">
        <f>SUM(F53,F55,F57,F59,F63,F65,F67)</f>
        <v>3.7090000000000005</v>
      </c>
      <c r="G47" s="10">
        <f>SUM(G53,G55,G57,G59,G63,G65,G67)</f>
        <v>3.7090000000000005</v>
      </c>
      <c r="H47" s="10"/>
      <c r="I47" s="10"/>
      <c r="J47" s="10"/>
      <c r="K47" s="10"/>
      <c r="L47" s="22"/>
      <c r="M47" s="10"/>
      <c r="N47" s="10"/>
      <c r="O47" s="10"/>
      <c r="P47" s="10"/>
      <c r="Q47" s="10"/>
      <c r="R47" s="45"/>
    </row>
    <row r="48" spans="1:18" ht="36" x14ac:dyDescent="0.3">
      <c r="A48" s="11"/>
      <c r="B48" s="11"/>
      <c r="C48" s="10" t="s">
        <v>55</v>
      </c>
      <c r="D48" s="21" t="s">
        <v>85</v>
      </c>
      <c r="E48" s="10">
        <v>1</v>
      </c>
      <c r="F48" s="10">
        <v>0</v>
      </c>
      <c r="G48" s="10">
        <v>0</v>
      </c>
      <c r="H48" s="10"/>
      <c r="I48" s="10"/>
      <c r="J48" s="10"/>
      <c r="K48" s="10"/>
      <c r="L48" s="10"/>
      <c r="M48" s="10"/>
      <c r="N48" s="10"/>
      <c r="O48" s="10"/>
      <c r="P48" s="10"/>
      <c r="Q48" s="10"/>
      <c r="R48" s="45"/>
    </row>
    <row r="49" spans="1:18" ht="36" x14ac:dyDescent="0.3">
      <c r="A49" s="11"/>
      <c r="B49" s="11"/>
      <c r="C49" s="10" t="s">
        <v>56</v>
      </c>
      <c r="D49" s="21" t="s">
        <v>86</v>
      </c>
      <c r="E49" s="10">
        <v>5</v>
      </c>
      <c r="F49" s="10">
        <v>0</v>
      </c>
      <c r="G49" s="10">
        <v>0</v>
      </c>
      <c r="H49" s="10"/>
      <c r="I49" s="10"/>
      <c r="J49" s="10"/>
      <c r="K49" s="10"/>
      <c r="L49" s="10"/>
      <c r="M49" s="10"/>
      <c r="N49" s="10"/>
      <c r="O49" s="10"/>
      <c r="P49" s="10"/>
      <c r="Q49" s="10"/>
      <c r="R49" s="23"/>
    </row>
    <row r="50" spans="1:18" ht="36" x14ac:dyDescent="0.3">
      <c r="A50" s="11"/>
      <c r="B50" s="11"/>
      <c r="C50" s="10" t="s">
        <v>57</v>
      </c>
      <c r="D50" s="21" t="s">
        <v>87</v>
      </c>
      <c r="E50" s="10">
        <v>2.99</v>
      </c>
      <c r="F50" s="10">
        <v>0</v>
      </c>
      <c r="G50" s="10">
        <f>G61</f>
        <v>0</v>
      </c>
      <c r="H50" s="10"/>
      <c r="I50" s="10"/>
      <c r="J50" s="10"/>
      <c r="K50" s="10"/>
      <c r="L50" s="10"/>
      <c r="M50" s="10"/>
      <c r="N50" s="10"/>
      <c r="O50" s="10"/>
      <c r="P50" s="10"/>
      <c r="Q50" s="10"/>
      <c r="R50" s="45"/>
    </row>
    <row r="51" spans="1:18" ht="89.25" customHeight="1" x14ac:dyDescent="0.3">
      <c r="A51" s="11"/>
      <c r="B51" s="11"/>
      <c r="C51" s="10" t="s">
        <v>58</v>
      </c>
      <c r="D51" s="21" t="s">
        <v>88</v>
      </c>
      <c r="E51" s="10">
        <v>50</v>
      </c>
      <c r="F51" s="10">
        <v>28</v>
      </c>
      <c r="G51" s="10">
        <f>SUM(G54,G56,G58,G60,G64,G66,G68)</f>
        <v>28</v>
      </c>
      <c r="H51" s="10"/>
      <c r="I51" s="10"/>
      <c r="J51" s="10"/>
      <c r="K51" s="10"/>
      <c r="L51" s="10"/>
      <c r="M51" s="10"/>
      <c r="N51" s="10"/>
      <c r="O51" s="10"/>
      <c r="P51" s="10"/>
      <c r="Q51" s="10"/>
      <c r="R51" s="45"/>
    </row>
    <row r="52" spans="1:18" ht="63" customHeight="1" x14ac:dyDescent="0.3">
      <c r="A52" s="11"/>
      <c r="B52" s="11"/>
      <c r="C52" s="10" t="s">
        <v>59</v>
      </c>
      <c r="D52" s="10" t="s">
        <v>89</v>
      </c>
      <c r="E52" s="10">
        <v>2.35</v>
      </c>
      <c r="F52" s="10">
        <v>2.35</v>
      </c>
      <c r="G52" s="10">
        <f>G62</f>
        <v>0</v>
      </c>
      <c r="H52" s="10"/>
      <c r="I52" s="10"/>
      <c r="J52" s="10"/>
      <c r="K52" s="10"/>
      <c r="L52" s="10"/>
      <c r="M52" s="10"/>
      <c r="N52" s="10"/>
      <c r="O52" s="10"/>
      <c r="P52" s="10"/>
      <c r="Q52" s="10"/>
      <c r="R52" s="10"/>
    </row>
    <row r="53" spans="1:18" ht="48" x14ac:dyDescent="0.3">
      <c r="A53" s="33" t="s">
        <v>147</v>
      </c>
      <c r="B53" s="33" t="s">
        <v>103</v>
      </c>
      <c r="C53" s="34" t="s">
        <v>54</v>
      </c>
      <c r="D53" s="34" t="s">
        <v>60</v>
      </c>
      <c r="E53" s="34">
        <v>0.60599999999999998</v>
      </c>
      <c r="F53" s="34">
        <v>0.60599999999999998</v>
      </c>
      <c r="G53" s="34">
        <v>0.60599999999999998</v>
      </c>
      <c r="H53" s="34">
        <v>2018</v>
      </c>
      <c r="I53" s="34">
        <v>2019</v>
      </c>
      <c r="J53" s="34" t="s">
        <v>50</v>
      </c>
      <c r="K53" s="41" t="s">
        <v>126</v>
      </c>
      <c r="L53" s="34">
        <f t="shared" ref="L53:L63" si="3">SUM(M53:N53)</f>
        <v>258864.06</v>
      </c>
      <c r="M53" s="34">
        <v>220034.45</v>
      </c>
      <c r="N53" s="34">
        <v>38829.61</v>
      </c>
      <c r="O53" s="34">
        <f>P53+Q53</f>
        <v>258864.06</v>
      </c>
      <c r="P53" s="34">
        <v>220034.45</v>
      </c>
      <c r="Q53" s="34">
        <v>38829.61</v>
      </c>
      <c r="R53" s="34" t="s">
        <v>127</v>
      </c>
    </row>
    <row r="54" spans="1:18" ht="48" customHeight="1" x14ac:dyDescent="0.3">
      <c r="A54" s="33"/>
      <c r="B54" s="33"/>
      <c r="C54" s="34" t="s">
        <v>58</v>
      </c>
      <c r="D54" s="35" t="s">
        <v>140</v>
      </c>
      <c r="E54" s="36">
        <v>4</v>
      </c>
      <c r="F54" s="34">
        <v>4</v>
      </c>
      <c r="G54" s="34">
        <v>4</v>
      </c>
      <c r="H54" s="34"/>
      <c r="I54" s="34"/>
      <c r="J54" s="34"/>
      <c r="K54" s="41"/>
      <c r="L54" s="34"/>
      <c r="M54" s="34"/>
      <c r="N54" s="34"/>
      <c r="O54" s="34"/>
      <c r="P54" s="34"/>
      <c r="Q54" s="34"/>
      <c r="R54" s="34"/>
    </row>
    <row r="55" spans="1:18" ht="48" x14ac:dyDescent="0.3">
      <c r="A55" s="33" t="s">
        <v>102</v>
      </c>
      <c r="B55" s="33" t="s">
        <v>105</v>
      </c>
      <c r="C55" s="34" t="s">
        <v>54</v>
      </c>
      <c r="D55" s="36" t="s">
        <v>60</v>
      </c>
      <c r="E55" s="36">
        <v>0.29499999999999998</v>
      </c>
      <c r="F55" s="34">
        <v>0.29499999999999998</v>
      </c>
      <c r="G55" s="34">
        <v>0.29499999999999998</v>
      </c>
      <c r="H55" s="34">
        <v>2018</v>
      </c>
      <c r="I55" s="34">
        <v>2019</v>
      </c>
      <c r="J55" s="34" t="s">
        <v>50</v>
      </c>
      <c r="K55" s="37" t="s">
        <v>128</v>
      </c>
      <c r="L55" s="34">
        <f t="shared" si="3"/>
        <v>133639.67999999999</v>
      </c>
      <c r="M55" s="34">
        <v>113593.71</v>
      </c>
      <c r="N55" s="34">
        <v>20045.97</v>
      </c>
      <c r="O55" s="34">
        <f>SUM(P55:Q55)</f>
        <v>133639.67999999999</v>
      </c>
      <c r="P55" s="34">
        <v>113593.71</v>
      </c>
      <c r="Q55" s="34">
        <v>20045.97</v>
      </c>
      <c r="R55" s="34" t="s">
        <v>129</v>
      </c>
    </row>
    <row r="56" spans="1:18" ht="48" x14ac:dyDescent="0.3">
      <c r="A56" s="33"/>
      <c r="B56" s="33"/>
      <c r="C56" s="34" t="s">
        <v>58</v>
      </c>
      <c r="D56" s="35" t="s">
        <v>140</v>
      </c>
      <c r="E56" s="34">
        <v>4</v>
      </c>
      <c r="F56" s="34">
        <v>4</v>
      </c>
      <c r="G56" s="34">
        <v>4</v>
      </c>
      <c r="H56" s="34"/>
      <c r="I56" s="34"/>
      <c r="J56" s="34"/>
      <c r="K56" s="37"/>
      <c r="L56" s="34"/>
      <c r="M56" s="34"/>
      <c r="N56" s="34"/>
      <c r="O56" s="34"/>
      <c r="P56" s="34"/>
      <c r="Q56" s="34"/>
      <c r="R56" s="34"/>
    </row>
    <row r="57" spans="1:18" ht="147.75" customHeight="1" x14ac:dyDescent="0.3">
      <c r="A57" s="33" t="s">
        <v>104</v>
      </c>
      <c r="B57" s="33" t="s">
        <v>107</v>
      </c>
      <c r="C57" s="34" t="s">
        <v>54</v>
      </c>
      <c r="D57" s="34" t="s">
        <v>60</v>
      </c>
      <c r="E57" s="34">
        <v>0.66900000000000004</v>
      </c>
      <c r="F57" s="34">
        <v>0.66900000000000004</v>
      </c>
      <c r="G57" s="34">
        <v>0.66900000000000004</v>
      </c>
      <c r="H57" s="34">
        <v>2019</v>
      </c>
      <c r="I57" s="34">
        <v>2019</v>
      </c>
      <c r="J57" s="34" t="s">
        <v>50</v>
      </c>
      <c r="K57" s="37" t="s">
        <v>130</v>
      </c>
      <c r="L57" s="34">
        <f t="shared" si="3"/>
        <v>311823.59999999998</v>
      </c>
      <c r="M57" s="34">
        <v>265050.05</v>
      </c>
      <c r="N57" s="34">
        <v>46773.55</v>
      </c>
      <c r="O57" s="34">
        <f>SUM(P57:Q57)</f>
        <v>311823.59999999998</v>
      </c>
      <c r="P57" s="34">
        <v>265050.05</v>
      </c>
      <c r="Q57" s="34">
        <v>46773.55</v>
      </c>
      <c r="R57" s="34" t="s">
        <v>131</v>
      </c>
    </row>
    <row r="58" spans="1:18" ht="66.599999999999994" customHeight="1" x14ac:dyDescent="0.3">
      <c r="A58" s="33"/>
      <c r="B58" s="33"/>
      <c r="C58" s="34" t="s">
        <v>58</v>
      </c>
      <c r="D58" s="35" t="s">
        <v>140</v>
      </c>
      <c r="E58" s="38">
        <v>3</v>
      </c>
      <c r="F58" s="34">
        <v>3</v>
      </c>
      <c r="G58" s="34">
        <v>3</v>
      </c>
      <c r="H58" s="34"/>
      <c r="I58" s="34"/>
      <c r="J58" s="34"/>
      <c r="K58" s="37"/>
      <c r="L58" s="34"/>
      <c r="M58" s="34"/>
      <c r="N58" s="34"/>
      <c r="O58" s="34"/>
      <c r="P58" s="34"/>
      <c r="Q58" s="34"/>
      <c r="R58" s="34"/>
    </row>
    <row r="59" spans="1:18" ht="48" x14ac:dyDescent="0.3">
      <c r="A59" s="33" t="s">
        <v>106</v>
      </c>
      <c r="B59" s="33" t="s">
        <v>109</v>
      </c>
      <c r="C59" s="34" t="s">
        <v>54</v>
      </c>
      <c r="D59" s="34" t="s">
        <v>60</v>
      </c>
      <c r="E59" s="39">
        <v>0.40400000000000003</v>
      </c>
      <c r="F59" s="34">
        <v>0.40400000000000003</v>
      </c>
      <c r="G59" s="34">
        <v>0.40400000000000003</v>
      </c>
      <c r="H59" s="34">
        <v>2017</v>
      </c>
      <c r="I59" s="34">
        <v>2019</v>
      </c>
      <c r="J59" s="34" t="s">
        <v>50</v>
      </c>
      <c r="K59" s="37" t="s">
        <v>132</v>
      </c>
      <c r="L59" s="34">
        <f t="shared" si="3"/>
        <v>261595.72999999998</v>
      </c>
      <c r="M59" s="34">
        <v>222356.36</v>
      </c>
      <c r="N59" s="34">
        <v>39239.370000000003</v>
      </c>
      <c r="O59" s="34">
        <f>SUM(P59:Q59)</f>
        <v>261595.72999999998</v>
      </c>
      <c r="P59" s="34">
        <v>222356.36</v>
      </c>
      <c r="Q59" s="34">
        <v>39239.370000000003</v>
      </c>
      <c r="R59" s="34" t="s">
        <v>133</v>
      </c>
    </row>
    <row r="60" spans="1:18" ht="48" x14ac:dyDescent="0.3">
      <c r="A60" s="33"/>
      <c r="B60" s="33"/>
      <c r="C60" s="34" t="s">
        <v>58</v>
      </c>
      <c r="D60" s="35" t="s">
        <v>140</v>
      </c>
      <c r="E60" s="38">
        <v>7</v>
      </c>
      <c r="F60" s="34">
        <v>7</v>
      </c>
      <c r="G60" s="34">
        <v>7</v>
      </c>
      <c r="H60" s="34"/>
      <c r="I60" s="34"/>
      <c r="J60" s="34"/>
      <c r="K60" s="37"/>
      <c r="L60" s="34"/>
      <c r="M60" s="34"/>
      <c r="N60" s="34"/>
      <c r="O60" s="34"/>
      <c r="P60" s="34"/>
      <c r="Q60" s="34"/>
      <c r="R60" s="34"/>
    </row>
    <row r="61" spans="1:18" ht="121.2" customHeight="1" x14ac:dyDescent="0.3">
      <c r="A61" s="33" t="s">
        <v>108</v>
      </c>
      <c r="B61" s="33" t="s">
        <v>111</v>
      </c>
      <c r="C61" s="34" t="s">
        <v>57</v>
      </c>
      <c r="D61" s="34" t="s">
        <v>87</v>
      </c>
      <c r="E61" s="40">
        <v>1.29</v>
      </c>
      <c r="F61" s="34">
        <v>1.29</v>
      </c>
      <c r="G61" s="34">
        <v>0</v>
      </c>
      <c r="H61" s="34">
        <v>2020</v>
      </c>
      <c r="I61" s="34">
        <v>2021</v>
      </c>
      <c r="J61" s="34" t="s">
        <v>49</v>
      </c>
      <c r="K61" s="37" t="s">
        <v>61</v>
      </c>
      <c r="L61" s="34">
        <f t="shared" si="3"/>
        <v>135276.35999999999</v>
      </c>
      <c r="M61" s="34">
        <v>114984.9</v>
      </c>
      <c r="N61" s="34">
        <v>20291.46</v>
      </c>
      <c r="O61" s="34">
        <f>SUM(P61:Q61)</f>
        <v>114659.93</v>
      </c>
      <c r="P61" s="34">
        <v>94368.47</v>
      </c>
      <c r="Q61" s="34">
        <v>20291.46</v>
      </c>
      <c r="R61" s="34" t="s">
        <v>152</v>
      </c>
    </row>
    <row r="62" spans="1:18" ht="95.25" customHeight="1" x14ac:dyDescent="0.3">
      <c r="A62" s="33"/>
      <c r="B62" s="33"/>
      <c r="C62" s="34" t="s">
        <v>59</v>
      </c>
      <c r="D62" s="34" t="s">
        <v>89</v>
      </c>
      <c r="E62" s="40">
        <v>0.16</v>
      </c>
      <c r="F62" s="34">
        <v>0.16</v>
      </c>
      <c r="G62" s="34">
        <v>0</v>
      </c>
      <c r="H62" s="34"/>
      <c r="I62" s="34"/>
      <c r="J62" s="34"/>
      <c r="K62" s="37"/>
      <c r="L62" s="34"/>
      <c r="M62" s="34"/>
      <c r="N62" s="34"/>
      <c r="O62" s="34"/>
      <c r="P62" s="34"/>
      <c r="Q62" s="34"/>
      <c r="R62" s="34"/>
    </row>
    <row r="63" spans="1:18" ht="48" x14ac:dyDescent="0.3">
      <c r="A63" s="33" t="s">
        <v>110</v>
      </c>
      <c r="B63" s="33" t="s">
        <v>113</v>
      </c>
      <c r="C63" s="34" t="s">
        <v>54</v>
      </c>
      <c r="D63" s="34" t="s">
        <v>60</v>
      </c>
      <c r="E63" s="34">
        <v>0.19600000000000001</v>
      </c>
      <c r="F63" s="34">
        <v>0.19600000000000001</v>
      </c>
      <c r="G63" s="34">
        <v>0.19600000000000001</v>
      </c>
      <c r="H63" s="34">
        <v>2018</v>
      </c>
      <c r="I63" s="34">
        <v>2019</v>
      </c>
      <c r="J63" s="34" t="s">
        <v>50</v>
      </c>
      <c r="K63" s="41" t="s">
        <v>135</v>
      </c>
      <c r="L63" s="34">
        <f t="shared" si="3"/>
        <v>96692.47</v>
      </c>
      <c r="M63" s="34">
        <v>82188.59</v>
      </c>
      <c r="N63" s="34">
        <v>14503.88</v>
      </c>
      <c r="O63" s="34">
        <f>SUM(P63:Q63)</f>
        <v>96692.47</v>
      </c>
      <c r="P63" s="34">
        <v>82188.59</v>
      </c>
      <c r="Q63" s="34">
        <v>14503.88</v>
      </c>
      <c r="R63" s="34" t="s">
        <v>136</v>
      </c>
    </row>
    <row r="64" spans="1:18" ht="48" x14ac:dyDescent="0.3">
      <c r="A64" s="33"/>
      <c r="B64" s="33"/>
      <c r="C64" s="34" t="s">
        <v>58</v>
      </c>
      <c r="D64" s="35" t="s">
        <v>140</v>
      </c>
      <c r="E64" s="34">
        <v>3</v>
      </c>
      <c r="F64" s="34">
        <v>3</v>
      </c>
      <c r="G64" s="34">
        <v>3</v>
      </c>
      <c r="H64" s="34"/>
      <c r="I64" s="34"/>
      <c r="J64" s="34"/>
      <c r="K64" s="37"/>
      <c r="L64" s="34"/>
      <c r="M64" s="34"/>
      <c r="N64" s="34"/>
      <c r="O64" s="34"/>
      <c r="P64" s="34"/>
      <c r="Q64" s="34"/>
      <c r="R64" s="34"/>
    </row>
    <row r="65" spans="1:19" ht="48" x14ac:dyDescent="0.3">
      <c r="A65" s="33" t="s">
        <v>112</v>
      </c>
      <c r="B65" s="33" t="s">
        <v>114</v>
      </c>
      <c r="C65" s="34" t="s">
        <v>54</v>
      </c>
      <c r="D65" s="34" t="s">
        <v>60</v>
      </c>
      <c r="E65" s="34">
        <v>1.159</v>
      </c>
      <c r="F65" s="34">
        <v>1.159</v>
      </c>
      <c r="G65" s="34">
        <v>1.159</v>
      </c>
      <c r="H65" s="34">
        <v>2018</v>
      </c>
      <c r="I65" s="34">
        <v>2019</v>
      </c>
      <c r="J65" s="34" t="s">
        <v>50</v>
      </c>
      <c r="K65" s="41" t="s">
        <v>138</v>
      </c>
      <c r="L65" s="34">
        <f t="shared" ref="L65" si="4">SUM(M65:N65)</f>
        <v>303768.69</v>
      </c>
      <c r="M65" s="34">
        <v>258203.38</v>
      </c>
      <c r="N65" s="34">
        <v>45565.31</v>
      </c>
      <c r="O65" s="34">
        <f>SUM(P65:Q65)</f>
        <v>303768.69</v>
      </c>
      <c r="P65" s="34">
        <v>258203.38</v>
      </c>
      <c r="Q65" s="34">
        <v>45565.31</v>
      </c>
      <c r="R65" s="34" t="s">
        <v>137</v>
      </c>
      <c r="S65" s="26"/>
    </row>
    <row r="66" spans="1:19" ht="48" x14ac:dyDescent="0.3">
      <c r="A66" s="33"/>
      <c r="B66" s="33"/>
      <c r="C66" s="34" t="s">
        <v>58</v>
      </c>
      <c r="D66" s="35" t="s">
        <v>140</v>
      </c>
      <c r="E66" s="37">
        <v>4</v>
      </c>
      <c r="F66" s="37">
        <v>4</v>
      </c>
      <c r="G66" s="37">
        <v>4</v>
      </c>
      <c r="H66" s="34"/>
      <c r="I66" s="34"/>
      <c r="J66" s="34"/>
      <c r="K66" s="37"/>
      <c r="L66" s="34"/>
      <c r="M66" s="34"/>
      <c r="N66" s="34"/>
      <c r="O66" s="34"/>
      <c r="P66" s="34"/>
      <c r="Q66" s="34"/>
      <c r="R66" s="34"/>
      <c r="S66" s="26"/>
    </row>
    <row r="67" spans="1:19" ht="57" x14ac:dyDescent="0.3">
      <c r="A67" s="33" t="s">
        <v>148</v>
      </c>
      <c r="B67" s="33" t="s">
        <v>115</v>
      </c>
      <c r="C67" s="34" t="s">
        <v>54</v>
      </c>
      <c r="D67" s="34" t="s">
        <v>60</v>
      </c>
      <c r="E67" s="37">
        <v>0.38</v>
      </c>
      <c r="F67" s="34">
        <v>0.38</v>
      </c>
      <c r="G67" s="34">
        <v>0.38</v>
      </c>
      <c r="H67" s="34">
        <v>2020</v>
      </c>
      <c r="I67" s="34">
        <v>2021</v>
      </c>
      <c r="J67" s="34" t="s">
        <v>50</v>
      </c>
      <c r="K67" s="37" t="s">
        <v>134</v>
      </c>
      <c r="L67" s="34">
        <f t="shared" ref="L67" si="5">SUM(M67:N67)</f>
        <v>350000</v>
      </c>
      <c r="M67" s="34">
        <v>260630.59</v>
      </c>
      <c r="N67" s="34">
        <v>89369.41</v>
      </c>
      <c r="O67" s="34">
        <f>SUM(P67:Q67)</f>
        <v>327587.02</v>
      </c>
      <c r="P67" s="34">
        <v>260630.57</v>
      </c>
      <c r="Q67" s="34">
        <v>66956.45</v>
      </c>
      <c r="R67" s="34" t="s">
        <v>149</v>
      </c>
    </row>
    <row r="68" spans="1:19" ht="48" x14ac:dyDescent="0.3">
      <c r="A68" s="33"/>
      <c r="B68" s="33"/>
      <c r="C68" s="34" t="s">
        <v>58</v>
      </c>
      <c r="D68" s="35" t="s">
        <v>140</v>
      </c>
      <c r="E68" s="37">
        <v>3</v>
      </c>
      <c r="F68" s="34">
        <v>3</v>
      </c>
      <c r="G68" s="34">
        <v>3</v>
      </c>
      <c r="H68" s="34"/>
      <c r="I68" s="34"/>
      <c r="J68" s="34"/>
      <c r="K68" s="37"/>
      <c r="L68" s="34"/>
      <c r="M68" s="34"/>
      <c r="N68" s="34"/>
      <c r="O68" s="34"/>
      <c r="P68" s="34"/>
      <c r="Q68" s="34"/>
      <c r="R68" s="34"/>
    </row>
    <row r="69" spans="1:19" ht="37.5" customHeight="1" x14ac:dyDescent="0.3">
      <c r="A69" s="73" t="s">
        <v>62</v>
      </c>
      <c r="B69" s="73"/>
      <c r="C69" s="73"/>
      <c r="D69" s="73"/>
      <c r="E69" s="73"/>
      <c r="F69" s="73"/>
      <c r="G69" s="73"/>
      <c r="H69" s="73"/>
      <c r="I69" s="73"/>
      <c r="J69" s="73"/>
      <c r="K69" s="73"/>
      <c r="L69" s="73"/>
      <c r="M69" s="73"/>
      <c r="N69" s="73"/>
      <c r="O69" s="73"/>
      <c r="P69" s="73"/>
      <c r="Q69" s="73"/>
      <c r="R69" s="73"/>
    </row>
    <row r="70" spans="1:19" ht="27" customHeight="1" x14ac:dyDescent="0.3">
      <c r="A70" s="64" t="s">
        <v>63</v>
      </c>
      <c r="B70" s="64"/>
      <c r="C70" s="64"/>
      <c r="D70" s="64"/>
      <c r="E70" s="64"/>
      <c r="F70" s="64"/>
      <c r="G70" s="64"/>
      <c r="H70" s="64"/>
      <c r="I70" s="64"/>
      <c r="J70" s="64"/>
      <c r="K70" s="64"/>
      <c r="L70" s="64"/>
      <c r="M70" s="64"/>
      <c r="N70" s="64"/>
      <c r="O70" s="64"/>
      <c r="P70" s="64"/>
      <c r="Q70" s="64"/>
      <c r="R70" s="64"/>
    </row>
    <row r="71" spans="1:19" ht="38.25" customHeight="1" x14ac:dyDescent="0.3">
      <c r="A71" s="60" t="s">
        <v>64</v>
      </c>
      <c r="B71" s="61"/>
      <c r="C71" s="61"/>
      <c r="D71" s="61"/>
      <c r="E71" s="61"/>
      <c r="F71" s="61"/>
      <c r="G71" s="61"/>
      <c r="H71" s="61"/>
      <c r="I71" s="61"/>
      <c r="J71" s="61"/>
      <c r="K71" s="61"/>
      <c r="L71" s="61"/>
      <c r="M71" s="61"/>
      <c r="N71" s="61"/>
      <c r="O71" s="61"/>
      <c r="P71" s="61"/>
      <c r="Q71" s="61"/>
      <c r="R71" s="61"/>
    </row>
    <row r="72" spans="1:19" ht="27" customHeight="1" x14ac:dyDescent="0.3">
      <c r="A72" s="60" t="s">
        <v>65</v>
      </c>
      <c r="B72" s="61"/>
      <c r="C72" s="61"/>
      <c r="D72" s="61"/>
      <c r="E72" s="61"/>
      <c r="F72" s="61"/>
      <c r="G72" s="61"/>
      <c r="H72" s="61"/>
      <c r="I72" s="61"/>
      <c r="J72" s="61"/>
      <c r="K72" s="61"/>
      <c r="L72" s="61"/>
      <c r="M72" s="61"/>
      <c r="N72" s="61"/>
      <c r="O72" s="61"/>
      <c r="P72" s="61"/>
      <c r="Q72" s="61"/>
      <c r="R72" s="61"/>
    </row>
    <row r="73" spans="1:19" ht="18.75" customHeight="1" x14ac:dyDescent="0.3">
      <c r="A73" s="60" t="s">
        <v>66</v>
      </c>
      <c r="B73" s="61"/>
      <c r="C73" s="61"/>
      <c r="D73" s="61"/>
      <c r="E73" s="61"/>
      <c r="F73" s="61"/>
      <c r="G73" s="61"/>
      <c r="H73" s="61"/>
      <c r="I73" s="61"/>
      <c r="J73" s="61"/>
      <c r="K73" s="61"/>
      <c r="L73" s="61"/>
      <c r="M73" s="61"/>
      <c r="N73" s="61"/>
      <c r="O73" s="61"/>
      <c r="P73" s="61"/>
      <c r="Q73" s="61"/>
      <c r="R73" s="61"/>
    </row>
    <row r="74" spans="1:19" ht="27" customHeight="1" x14ac:dyDescent="0.3">
      <c r="A74" s="60" t="s">
        <v>67</v>
      </c>
      <c r="B74" s="61"/>
      <c r="C74" s="61"/>
      <c r="D74" s="61"/>
      <c r="E74" s="61"/>
      <c r="F74" s="61"/>
      <c r="G74" s="61"/>
      <c r="H74" s="61"/>
      <c r="I74" s="61"/>
      <c r="J74" s="61"/>
      <c r="K74" s="61"/>
      <c r="L74" s="61"/>
      <c r="M74" s="61"/>
      <c r="N74" s="61"/>
      <c r="O74" s="61"/>
      <c r="P74" s="61"/>
      <c r="Q74" s="61"/>
      <c r="R74" s="61"/>
    </row>
    <row r="75" spans="1:19" ht="48" customHeight="1" x14ac:dyDescent="0.3">
      <c r="A75" s="8"/>
      <c r="B75" s="8"/>
      <c r="C75" s="8"/>
      <c r="D75" s="8"/>
      <c r="E75" s="8"/>
      <c r="F75" s="8"/>
      <c r="G75" s="8"/>
      <c r="H75" s="8"/>
      <c r="I75" s="8"/>
      <c r="J75" s="8"/>
      <c r="K75" s="8"/>
      <c r="L75" s="8"/>
      <c r="M75" s="8"/>
      <c r="N75" s="8"/>
      <c r="O75" s="8"/>
      <c r="P75" s="8"/>
      <c r="Q75" s="8"/>
      <c r="R75" s="8"/>
    </row>
    <row r="76" spans="1:19" ht="15.6" x14ac:dyDescent="0.3">
      <c r="A76" s="6"/>
    </row>
  </sheetData>
  <autoFilter ref="A27:R74" xr:uid="{00000000-0009-0000-0000-000000000000}"/>
  <customSheetViews>
    <customSheetView guid="{229E0DC9-50DF-4430-964B-8FF11D531B37}" scale="85" showPageBreaks="1" fitToPage="1" showAutoFilter="1" topLeftCell="A28">
      <selection activeCell="O62" sqref="O62"/>
      <pageMargins left="0.7" right="0.7" top="0.75" bottom="0.75" header="0.3" footer="0.3"/>
      <pageSetup paperSize="9" scale="54" fitToHeight="0" orientation="landscape" r:id="rId1"/>
      <autoFilter ref="A27:R74" xr:uid="{62F9E337-D3A2-4917-9C11-CE0D2F6E9526}"/>
    </customSheetView>
    <customSheetView guid="{3933E316-6ED5-4C04-83B1-EF09719C2D5D}" scale="85" fitToPage="1" showAutoFilter="1" topLeftCell="A83">
      <selection activeCell="O87" sqref="O87:R87"/>
      <pageMargins left="0.7" right="0.7" top="0.75" bottom="0.75" header="0.3" footer="0.3"/>
      <pageSetup paperSize="9" scale="54" fitToHeight="0" orientation="landscape" r:id="rId2"/>
      <autoFilter ref="A27:R106" xr:uid="{CA7F8169-F1D9-4487-9D40-05A1EA0D14B0}"/>
    </customSheetView>
    <customSheetView guid="{1D381244-AA31-427F-93D8-47BC266CDF71}" scale="85" fitToPage="1" showAutoFilter="1" topLeftCell="A63">
      <selection activeCell="C68" sqref="C68:D68"/>
      <pageMargins left="0.7" right="0.7" top="0.75" bottom="0.75" header="0.3" footer="0.3"/>
      <pageSetup paperSize="9" scale="54" fitToHeight="0" orientation="landscape" r:id="rId3"/>
      <autoFilter ref="A27:R74" xr:uid="{8EE3D584-DF93-4F37-AB7A-BCE7D2C2B131}"/>
    </customSheetView>
    <customSheetView guid="{9EC6F32F-E826-4924-B1F1-F843BF4068FF}" scale="85" fitToPage="1" showAutoFilter="1">
      <selection activeCell="A8" sqref="A8:R8"/>
      <pageMargins left="0.7" right="0.7" top="0.75" bottom="0.75" header="0.3" footer="0.3"/>
      <pageSetup paperSize="9" scale="54" fitToHeight="0" orientation="landscape" r:id="rId4"/>
      <autoFilter ref="A27:R74" xr:uid="{21EEB8DA-54E3-42D8-8CB5-11E47CEDCA07}"/>
    </customSheetView>
  </customSheetViews>
  <mergeCells count="32">
    <mergeCell ref="A26:A27"/>
    <mergeCell ref="B26:B27"/>
    <mergeCell ref="C26:G26"/>
    <mergeCell ref="L26:N26"/>
    <mergeCell ref="E14:R14"/>
    <mergeCell ref="A15:R15"/>
    <mergeCell ref="E16:R16"/>
    <mergeCell ref="E20:R20"/>
    <mergeCell ref="A21:R21"/>
    <mergeCell ref="A22:R22"/>
    <mergeCell ref="A74:R74"/>
    <mergeCell ref="A72:R72"/>
    <mergeCell ref="A71:R71"/>
    <mergeCell ref="A5:R5"/>
    <mergeCell ref="A8:R8"/>
    <mergeCell ref="A70:R70"/>
    <mergeCell ref="A73:R73"/>
    <mergeCell ref="O26:Q26"/>
    <mergeCell ref="R26:R27"/>
    <mergeCell ref="A19:R19"/>
    <mergeCell ref="A18:D18"/>
    <mergeCell ref="E18:R18"/>
    <mergeCell ref="A12:D12"/>
    <mergeCell ref="A69:R69"/>
    <mergeCell ref="H26:K26"/>
    <mergeCell ref="A6:R6"/>
    <mergeCell ref="A13:R13"/>
    <mergeCell ref="A14:D14"/>
    <mergeCell ref="F4:P4"/>
    <mergeCell ref="J7:M7"/>
    <mergeCell ref="A17:R17"/>
    <mergeCell ref="E12:R12"/>
  </mergeCells>
  <pageMargins left="0.7" right="0.7" top="0.75" bottom="0.75" header="0.3" footer="0.3"/>
  <pageSetup paperSize="9" scale="54"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0EEB513B18D3498EA07ABA383818DE" ma:contentTypeVersion="4" ma:contentTypeDescription="Create a new document." ma:contentTypeScope="" ma:versionID="ec33410743a04eb3057c6096e266b2a9">
  <xsd:schema xmlns:xsd="http://www.w3.org/2001/XMLSchema" xmlns:xs="http://www.w3.org/2001/XMLSchema" xmlns:p="http://schemas.microsoft.com/office/2006/metadata/properties" xmlns:ns2="0f1b6211-af94-4103-917b-42bed8a6932d" xmlns:ns3="a5587eec-72ae-458d-8672-d225957edd1e" targetNamespace="http://schemas.microsoft.com/office/2006/metadata/properties" ma:root="true" ma:fieldsID="452bdc6d51d6c2afd150adb0d653ffcf" ns2:_="" ns3:_="">
    <xsd:import namespace="0f1b6211-af94-4103-917b-42bed8a6932d"/>
    <xsd:import namespace="a5587eec-72ae-458d-8672-d225957edd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b6211-af94-4103-917b-42bed8a693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587eec-72ae-458d-8672-d225957edd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09F17-D3D2-43FE-AF83-C637C38AC922}">
  <ds:schemaRefs>
    <ds:schemaRef ds:uri="http://purl.org/dc/dcmitype/"/>
    <ds:schemaRef ds:uri="a5587eec-72ae-458d-8672-d225957edd1e"/>
    <ds:schemaRef ds:uri="http://schemas.openxmlformats.org/package/2006/metadata/core-properties"/>
    <ds:schemaRef ds:uri="0f1b6211-af94-4103-917b-42bed8a6932d"/>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41B731F-0DA1-42B6-833D-30BAEC1956A2}">
  <ds:schemaRefs>
    <ds:schemaRef ds:uri="http://schemas.microsoft.com/sharepoint/v3/contenttype/forms"/>
  </ds:schemaRefs>
</ds:datastoreItem>
</file>

<file path=customXml/itemProps3.xml><?xml version="1.0" encoding="utf-8"?>
<ds:datastoreItem xmlns:ds="http://schemas.openxmlformats.org/officeDocument/2006/customXml" ds:itemID="{4B22003B-715D-4B07-9FA8-3892AF63C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b6211-af94-4103-917b-42bed8a6932d"/>
    <ds:schemaRef ds:uri="a5587eec-72ae-458d-8672-d225957edd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IRD prie VRM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Eglė Šarkauskaitė</dc:creator>
  <cp:keywords/>
  <dc:description/>
  <cp:lastModifiedBy>Indrė Antanaitienė</cp:lastModifiedBy>
  <cp:revision/>
  <cp:lastPrinted>2022-01-18T08:17:04Z</cp:lastPrinted>
  <dcterms:created xsi:type="dcterms:W3CDTF">2020-01-23T06:42:18Z</dcterms:created>
  <dcterms:modified xsi:type="dcterms:W3CDTF">2022-03-23T11:30:15Z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0x010100120EEB513B18D3498EA07ABA383818DE</vt:lpwstr>
  </property>
</Properties>
</file>