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5.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30.xml" ContentType="application/vnd.openxmlformats-officedocument.spreadsheetml.revisionLog+xml"/>
  <Override PartName="/xl/revisions/revisionLog13.xml" ContentType="application/vnd.openxmlformats-officedocument.spreadsheetml.revisionLog+xml"/>
  <Override PartName="/xl/revisions/revisionLog22.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IndreA\Desktop\ITVP\KAUNO ITVP\ITI ATASKAITA UŽ 2022 M\"/>
    </mc:Choice>
  </mc:AlternateContent>
  <xr:revisionPtr revIDLastSave="0" documentId="8_{4251E870-3439-413B-B61D-45EE2C311630}"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_FilterDatabase" localSheetId="0" hidden="1">Lapas1!$A$27:$R$74</definedName>
    <definedName name="Z_1D381244_AA31_427F_93D8_47BC266CDF71_.wvu.FilterData" localSheetId="0" hidden="1">Lapas1!$A$27:$R$74</definedName>
    <definedName name="Z_229E0DC9_50DF_4430_964B_8FF11D531B37_.wvu.FilterData" localSheetId="0" hidden="1">Lapas1!$A$27:$R$74</definedName>
    <definedName name="Z_3933E316_6ED5_4C04_83B1_EF09719C2D5D_.wvu.FilterData" localSheetId="0" hidden="1">Lapas1!$A$27:$R$74</definedName>
    <definedName name="Z_4C895D26_9224_48D7_8D37_287F8F097A19_.wvu.FilterData" localSheetId="0" hidden="1">Lapas1!$A$27:$R$74</definedName>
    <definedName name="Z_70573866_54F7_4BFE_9B05_574FC617F02A_.wvu.FilterData" localSheetId="0" hidden="1">Lapas1!$A$27:$R$74</definedName>
    <definedName name="Z_BAC98D9F_7D28_4D1E_A25B_1E454D3CDE61_.wvu.FilterData" localSheetId="0" hidden="1">Lapas1!$A$27:$R$74</definedName>
  </definedNames>
  <calcPr calcId="191029"/>
  <customWorkbookViews>
    <customWorkbookView name="Indrė Antanaitienė - Individuali peržiūra" guid="{BAC98D9F-7D28-4D1E-A25B-1E454D3CDE61}" mergeInterval="0" personalView="1" maximized="1" xWindow="-9" yWindow="-9" windowWidth="1938" windowHeight="1048" activeSheetId="1"/>
    <customWorkbookView name="Aida Smuiliene - Individuali peržiūra" guid="{4C895D26-9224-48D7-8D37-287F8F097A19}" mergeInterval="0" personalView="1" maximized="1" xWindow="-8" yWindow="-8" windowWidth="1936" windowHeight="1056" activeSheetId="1"/>
    <customWorkbookView name="Viktorija Jociūtė - Individuali peržiūra" guid="{229E0DC9-50DF-4430-964B-8FF11D531B37}" mergeInterval="0" personalView="1" maximized="1" xWindow="-9" yWindow="-9" windowWidth="1938" windowHeight="1048" activeSheetId="1"/>
    <customWorkbookView name="rpdkau06 - Individuali peržiūra" guid="{3933E316-6ED5-4C04-83B1-EF09719C2D5D}" mergeInterval="0" personalView="1" xWindow="778" yWindow="28" windowWidth="1363" windowHeight="999" activeSheetId="1" showComments="commIndAndComment"/>
    <customWorkbookView name="Windows User - Personal View" guid="{1D381244-AA31-427F-93D8-47BC266CDF71}" mergeInterval="0" personalView="1" maximized="1" xWindow="-9" yWindow="-9" windowWidth="1938" windowHeight="1048" activeSheetId="1"/>
    <customWorkbookView name="Jūratė Verde - Individuali peržiūra" guid="{70573866-54F7-4BFE-9B05-574FC617F02A}"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1" i="1" l="1"/>
  <c r="O63" i="1"/>
  <c r="O65" i="1"/>
  <c r="O67" i="1"/>
  <c r="G31" i="1"/>
  <c r="G32" i="1"/>
  <c r="Q30" i="1"/>
  <c r="P30" i="1"/>
  <c r="N30" i="1"/>
  <c r="M30" i="1"/>
  <c r="G52" i="1"/>
  <c r="G51" i="1"/>
  <c r="G50" i="1"/>
  <c r="F47" i="1"/>
  <c r="G47" i="1"/>
  <c r="Q46" i="1"/>
  <c r="P46" i="1"/>
  <c r="N46" i="1"/>
  <c r="M46" i="1"/>
  <c r="G33" i="1"/>
  <c r="E31" i="1"/>
  <c r="E47" i="1"/>
  <c r="L30" i="1" l="1"/>
  <c r="O46" i="1"/>
  <c r="L46" i="1"/>
  <c r="O30" i="1"/>
  <c r="L67" i="1"/>
  <c r="O53" i="1" l="1"/>
  <c r="L35" i="1"/>
  <c r="O35" i="1"/>
  <c r="L36" i="1"/>
  <c r="O36" i="1"/>
  <c r="L37" i="1"/>
  <c r="O37" i="1"/>
  <c r="L38" i="1"/>
  <c r="O38" i="1"/>
  <c r="O34" i="1" l="1"/>
  <c r="O39" i="1"/>
  <c r="L39" i="1" l="1"/>
  <c r="L63" i="1" l="1"/>
  <c r="L65" i="1" l="1"/>
  <c r="L61" i="1"/>
  <c r="O59" i="1"/>
  <c r="L59" i="1"/>
  <c r="O57" i="1"/>
  <c r="L57" i="1"/>
  <c r="O55" i="1"/>
  <c r="L55" i="1"/>
  <c r="L53" i="1"/>
  <c r="L34" i="1"/>
</calcChain>
</file>

<file path=xl/sharedStrings.xml><?xml version="1.0" encoding="utf-8"?>
<sst xmlns="http://schemas.openxmlformats.org/spreadsheetml/2006/main" count="223" uniqueCount="154">
  <si>
    <t>Integruotų teritorijų vystymo programų 
rengimo ir įgyvendinimo gairių 4 priedas</t>
  </si>
  <si>
    <t>(įrašomas programos pavadinimas)</t>
  </si>
  <si>
    <t>(įrašoma programos parengimo data, registracijos numeris)</t>
  </si>
  <si>
    <t>1 lentelė. Programos SSGG lentelėje nurodytų veiksnių pokyčių įvertinimas</t>
  </si>
  <si>
    <t>Veiksniai*</t>
  </si>
  <si>
    <t>Veiksnių pokyčių vertinimas**</t>
  </si>
  <si>
    <t>Stiprybės</t>
  </si>
  <si>
    <t>1.</t>
  </si>
  <si>
    <t>Silpnybės</t>
  </si>
  <si>
    <t>Galimybės</t>
  </si>
  <si>
    <t>Grėsmės</t>
  </si>
  <si>
    <t>* Nurodomos programos  SSGG lentelėje nustatytos ir programos įgyvendinimo metu naujai paaiškėjusios stiprybės, silpnybės (problemos), galimybės ir grėsmės;</t>
  </si>
  <si>
    <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theme="1"/>
        <rFont val="Times New Roman"/>
        <family val="1"/>
      </rPr>
      <t>tikslinės teritorijos vystymui svarbių veiksnių).</t>
    </r>
  </si>
  <si>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</si>
  <si>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</si>
  <si>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</si>
  <si>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</si>
  <si>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</si>
  <si>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</si>
  <si>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</si>
  <si>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</si>
  <si>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</si>
  <si>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</si>
  <si>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</si>
  <si>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</si>
  <si>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</si>
  <si>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</si>
  <si>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</si>
  <si>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</si>
  <si>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</si>
  <si>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</si>
  <si>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</si>
  <si>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</si>
  <si>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Išmokėtas finansavimas (iš valstybės biudžeto, ES fondų ir kitos tarptautinės finansinės paramos lėšų)</t>
  </si>
  <si>
    <t>Išmokėtos veiksmo vykdytojo  ir partnerio (-ių) lėšos</t>
  </si>
  <si>
    <t>1-E</t>
  </si>
  <si>
    <t>1.1.</t>
  </si>
  <si>
    <t>1-R-1</t>
  </si>
  <si>
    <t>1.1.1.</t>
  </si>
  <si>
    <t>Priemonė:</t>
  </si>
  <si>
    <t>1-1-P-1</t>
  </si>
  <si>
    <t>Sukurtos arba atnaujintos atviros erdvės miestų vietovėse, m2</t>
  </si>
  <si>
    <t>1-1-P-2</t>
  </si>
  <si>
    <t>Pastatyti arba atnaujinti viešieji arba komerciniai pastatai miestų vietovėse, m2</t>
  </si>
  <si>
    <t>1-1-P-3</t>
  </si>
  <si>
    <t>1-1-P-4</t>
  </si>
  <si>
    <t>Modernizuoti kultūros infrastruktūros objektai, vnt.</t>
  </si>
  <si>
    <t>1-1-P-5</t>
  </si>
  <si>
    <t>Įgyvendinamas projektas</t>
  </si>
  <si>
    <t>Baigtas įgyvendinti</t>
  </si>
  <si>
    <t>1.2.</t>
  </si>
  <si>
    <t>1-R-2</t>
  </si>
  <si>
    <t>1.2.1.</t>
  </si>
  <si>
    <t>1-2-P-1</t>
  </si>
  <si>
    <t>1-2-P-2</t>
  </si>
  <si>
    <t>1-2-P-3</t>
  </si>
  <si>
    <t>1-2-P-4</t>
  </si>
  <si>
    <t>1-2-P-5</t>
  </si>
  <si>
    <t>1-2-P-6</t>
  </si>
  <si>
    <t>Bendras rekonstruotų arba atnaujintų kelių ilgis, km</t>
  </si>
  <si>
    <t>04.5.1-TID-R-516-21-0004</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</si>
  <si>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</si>
  <si>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</si>
  <si>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</si>
  <si>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</si>
  <si>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</si>
  <si>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</si>
  <si>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 xml:space="preserve">Iš viso: </t>
  </si>
  <si>
    <t>Nuo patvirtintos pagrindinės programos veiksmai nesikeitė.</t>
  </si>
  <si>
    <t>2015 m. rugsėjo 9 d. Nr. 1V-709</t>
  </si>
  <si>
    <t>Tikslas: Padidinti gyventojų verslumą ir užimtumą, kuriant ir išlaikant darbo vietas, didinant verslo įvairovę ir darbo vietų pasiekiamumą</t>
  </si>
  <si>
    <t>Užimtųjų ir darbingo amžiaus gyventojų santykis Kauno regione (be Kauno miesto savivaldybės), proc.</t>
  </si>
  <si>
    <t>Materialinės investicijos 1 gyventojui Kauno regione (be Kauno miesto savivaldybės), tūkst. Eur</t>
  </si>
  <si>
    <t>Uždavinys: Pritraukti investicijas, pertvarkant pagrindines miestų viešąsias erdves ir aktyvinant miestų traukos centrus</t>
  </si>
  <si>
    <t>Projektų, kuriuos visiškai ar iš dalies įgyvendina socialiniai partneriai ar NVO, skaičius, vnt.</t>
  </si>
  <si>
    <t>Subsidijas gavusių įmonių skaičius, vnt.</t>
  </si>
  <si>
    <t xml:space="preserve">Viešųjų materialinių ir (ar) nematerialinių investicijų (ES, valstybės, savivaldybių biudžetų ir kitų viešųjų lėšų) lėšomis numatomos įgyvendinti priemonės (kurios programos veiksmų plane bus detalizuotos iki veiksmų) </t>
  </si>
  <si>
    <t>1.1.2.</t>
  </si>
  <si>
    <t>Priemonės, siūlomos įgyvendinti per bendruomenės inicijuotos vietos plėtros iniciatyvą</t>
  </si>
  <si>
    <t>1.1.3.</t>
  </si>
  <si>
    <t>Priemonės, siūlomos įgyvendinti per konkurso būdu atrenkamus veiksmus</t>
  </si>
  <si>
    <t>Uždavinys:  Gerinti darbo jėgos judėjimo galimybes, nedidinant neigiamo poveikio aplinkai</t>
  </si>
  <si>
    <t>Gyventojų, kuriems pagerėjo susisiekimo sąlygos, dalis nuo tikslinių teritorijų bendro gyventojų skaičiaus, proc.</t>
  </si>
  <si>
    <t>Viešųjų materialinių ir (ar) nematerialinių investicijų (ES, valstybės, savivaldybių biudžetų ir kitų viešųjų lėšų) lėšomis numatomos įgyvendinti priemonės (kurios programos veiksmų plane bus detalizuotos iki veiksmų)</t>
  </si>
  <si>
    <t>Parengti darnaus judumo mieste planai, vnt.</t>
  </si>
  <si>
    <t>Įgyvendintos darnaus judumo priemonės, skaičius</t>
  </si>
  <si>
    <t>Įrengtų naujų pėsčiųjų takų ir (ar) trasų ilgis, km</t>
  </si>
  <si>
    <t xml:space="preserve">Įdiegtos saugų eismą gerinančios ir aplinkosaugos priemonės, vnt.   </t>
  </si>
  <si>
    <t>Rekonstruotų dviračių ir / ar pėsčiųjų takų ir / ar trasų ilgis, km</t>
  </si>
  <si>
    <t>1.1.9v</t>
  </si>
  <si>
    <t>Veiksmas:  Raseinių rajono kultūros centro Raseiniuose, Vytauto Didžiojo g. 10, rekonstravimas, infrastruktūros pritaikymas visuomenės poreikiams</t>
  </si>
  <si>
    <t>1.1.24v</t>
  </si>
  <si>
    <t>Veiksmas: Raseinių miesto autobusų stoties ir keleivių vežimo transporto infrastruktūros (automobilių stovėjimo ir autobusų sustojimo aikštelių, privažiuojamųjų kelių, pėsčiųjų takų) Vilniaus g. 87, Raseiniai, statyba ir modernizavimas</t>
  </si>
  <si>
    <t>1.1.25v</t>
  </si>
  <si>
    <t>Veiksmas: Raseinių miesto daugiabučių namų kiemų kompleksinis tvarkymas</t>
  </si>
  <si>
    <t>1.1.26v</t>
  </si>
  <si>
    <t>Veiksmas: Raseinių miesto V. Kudirkos g. kvartalo viešųjų erdvių ir gyvenamųjų vietų patrauklumo didinimas</t>
  </si>
  <si>
    <t>1.1.27v</t>
  </si>
  <si>
    <t>Veiksmas: Raseinių miesto centrinės dalies patrauklumo didinimas (rekonstruojant Vilniaus g. ir modernizuojant vietos bendruomenei svarbias viešąsias erdves</t>
  </si>
  <si>
    <t>1.1.28v</t>
  </si>
  <si>
    <t xml:space="preserve">Veiksmas: Raseinių miesto prekyvietės ir viešųjų erdvių modernizavimas (Vytauto Didžiojo g., Žemaitės g., V. Grybo g. ir Algirdo g.) </t>
  </si>
  <si>
    <t>1.2.12v</t>
  </si>
  <si>
    <t>Veiksmas: Raseinių miesto Partizanų g. rekonstravimas</t>
  </si>
  <si>
    <t>1.2.13v</t>
  </si>
  <si>
    <t>Veiksmas:  Raseinių miesto Aguonų g. rekonstravimas</t>
  </si>
  <si>
    <t>1.2.14v</t>
  </si>
  <si>
    <t>Veiksmas: Raseinių miesto Žemaičių g. rekonstravimas</t>
  </si>
  <si>
    <t>1.2.15v</t>
  </si>
  <si>
    <t>Veiksmas:  Raseinių miesto V. Kudirkos g. rekonstravimas</t>
  </si>
  <si>
    <t>1.2.16v</t>
  </si>
  <si>
    <t>Veiksmas: pėsčiųjų ir dviračių takų statyba Raseinių miesto Žvyryno g., Žibuoklių g. ir Maironio g. dalyse</t>
  </si>
  <si>
    <t>1.2.17v</t>
  </si>
  <si>
    <t xml:space="preserve">Veiksmas: Raseinių miesto Turgaus g. rekonstravimas </t>
  </si>
  <si>
    <t>Veiksmas:  Raseinių miesto Algirdo g. rekonstravimas</t>
  </si>
  <si>
    <t>Veiksmas: Raseinių miesto Turgaus g. rekonstravimas II etapas</t>
  </si>
  <si>
    <t>COVID-19</t>
  </si>
  <si>
    <t>Atsirado vienas naujas neįvertintas veiksnys, tai COVID-19, kuris turėjo įtakos vykdant projektus.</t>
  </si>
  <si>
    <t>Nr. 07.1.1-CPVA-R-305-21-0004</t>
  </si>
  <si>
    <t>Savivaldybės prisidėjimas prie projekto, įskaitant tinkamas, bet nepadengiančias projekto finansavimą, iš viso 533634,30 Eur</t>
  </si>
  <si>
    <t>07.1.1-CPVA-R-905-21-0007</t>
  </si>
  <si>
    <t>07.1.1-CPVA-R-905-21-0005</t>
  </si>
  <si>
    <t>Savivaldybės prisidėjimas prie projekto, įskaitant tinkamas, bet nepadengiančias projekto finansavimą, iš viso 230283,95 Eur</t>
  </si>
  <si>
    <t>07.1.1-CPVA-R-905-21-0006</t>
  </si>
  <si>
    <t>07.1.1-CPVA-R-905-21-0018</t>
  </si>
  <si>
    <t>2.685,47</t>
  </si>
  <si>
    <t>06.2.1-TID-R-511-21-0009</t>
  </si>
  <si>
    <t>Savivaldybės prisidėjimas prie projekto,  įskaitant tinkamas, bet nepadengiančias projekto finansavimą, iš viso 52095,13 Eur</t>
  </si>
  <si>
    <t>06.2.1-TID-R-511-21-0017</t>
  </si>
  <si>
    <t>Savivaldybės prisidėjimas prie projekto, įskaitant tinkamas, bet nepadengiančias projekto finansavimą, iš viso 28555,90  Eur</t>
  </si>
  <si>
    <t>06.2.1-TID-R-511-21-0019</t>
  </si>
  <si>
    <t>Savivaldybės prisidėjimas prie projekto,  įskaitant tinkamas, bet nepadengiančias projekto finansavimą, iš viso 54154,31 Eur</t>
  </si>
  <si>
    <t>06.2.1-TID-R-511-21</t>
  </si>
  <si>
    <t>Savivaldybės prisidėjimas prie projekto,   įskaitant tinkamas, bet nepadengiančias projekto finansavimą, iš viso 89882,57 Eur</t>
  </si>
  <si>
    <t>06.2.1-TID-R-511-21-0027</t>
  </si>
  <si>
    <t>06.2.1-TID-R-511-21-0013</t>
  </si>
  <si>
    <t>06.2.1-TID-R-511-21-0014 </t>
  </si>
  <si>
    <t>Kauno regiono integruota teritorijų vystymo programa (Raseinių miesto integruotos teritorijų vystymo programos veiksmai)</t>
  </si>
  <si>
    <t>Įdiegtos saugų eismą gerinančios ir aplinkosaugos priemonės</t>
  </si>
  <si>
    <t xml:space="preserve">Rodiklis pasiektas įgyvendinus 1.1.24v Veiksmą: Raseinių miesto autobusų stoties ir keleivių vežimo transporto infrastruktūros (automobilių stovėjimo ir autobusų sustojimo aikštelių, privažiuojamųjų kelių, pėsčiųjų takų) Vilniaus g. 87, Raseiniai, statyba ir modernizavimas </t>
  </si>
  <si>
    <t>Bus vedamas bendras Kauno regiono rodiklis pagal statistikos duomenis</t>
  </si>
  <si>
    <t>1.2.11v</t>
  </si>
  <si>
    <t>1.2.21v</t>
  </si>
  <si>
    <t>74 </t>
  </si>
  <si>
    <t xml:space="preserve">Informacijos šaltinis: Lietuvos statistikos departamentas. Rodikliui daro įtaką bendrosios ekonominės tendencijos. Dalis Programoje planuotų veiksmų, kurie turės įtakos rodikliui,  2022 m. nebaigti.
</t>
  </si>
  <si>
    <t xml:space="preserve">Rodiklis paskaičiuotas įtraukiant baigtų veiksmų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t>
  </si>
  <si>
    <t>1.1.9v Veiksmo: Raseinių rajono kultūros centro Raseiniuose, Vytauto Didžiojo g. 10, rekonstravimas, infrastruktūros pritaikymas visuomenės poreikiams įgyvendinimo terminas nukeltas į 2023 m. (rangos darbai baigti).</t>
  </si>
  <si>
    <t xml:space="preserve">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koncertinė garso įranga . Pradėti salės atnaujinimo bendrastatybiniai darbai, tačiau dėl rangovo bankroto nebaigti.  Projekto įgyvendinimo pabaiga numatyta buvo numatyta 2021 m., tačiau dėl buvusio rangovo bankroto ir ilgai užsitęsusių viešųjų pirkimų procedūrų, projekto pabaiga bus nukeliama į 2023 m. Nauja rangos darbų sutartis pasirašyta 2021-09-20. GMP teikimo terminas pratęstas iš 2022-12-31 į 2023-08-31, atsižvelgiant į tai, kad: 1 tikslinamas TMP; 2. reikalingas laikas vandentiekio sistemos įrengimui. Norint įveiklinti salę, privalu užtikrinti, kad veiktų priešgaisrinės saugos sistema; 3. reikia atlikti statybos užbaigimo procedūras (modernizuotos pagrindinės žiūrovų salės ir scenos etapui) - gauti statybos užbaigimo aktą (trukmė apie 3 mėn.), jei bus įmanoma priduoti salės užbaigimo etapą, pastate, kuriame vykdomi viso statinio rekonstravimo darbai.
</t>
  </si>
  <si>
    <t>Veiksmo įgyvendinimo pradžia 2017 m., pabaiga 2021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dėl Covid-19 pandemijos buvo nukelta į 2021 m., CPVA 2021 m. atliko projekto patrikrą, tačiau nėra gauta galutinė išvada ir galutinio mokėjimo prašymo pateikimo data nukelta į 2022-12-31. Savivaldybės prisidėjimas prie projekto, įskaitant tinkamas, bet nepadengiančias projekto finansavimą, iš viso 533634,30 Eur. 2022-09-02 CPVA priėmė sprendimą dėl lėšų grąžinimo iš įgyvendinamo projekto dėl pažeidimo: -113673.76 eurų, iš jų grąžintina projektui skirto finansavimo lėšų suma yra -97131.01 eurų. Vilniaus apygardos administraciniame teisme priimtas  Raseinių rajono savivaldybės administracijos skundas dėl sprendimo panaikinimo (Pažeidimo unikalus kodas R1303/VRM/07.1.1-CPVA-R-905-21-0006/03). Įgyvendinimo rodiklis bus užskaitytas patvirtinus GMP, kurio pateikimo terminas dėl CPVA tikslinamos finansavimo sutarties nukeltas į 2023-04-30.</t>
  </si>
  <si>
    <t xml:space="preserve">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Covid-19 pandemijos. CPVA atliko projekto patikrą vietoje, tačiau nėra gauta galutinė išvada, todėl projekto įgyvendinimo pabaiga nukelta į 2022 m. Taip pat, su CPVA yra suderinta veiklos pelno skaičiuoklė, kuri pateikta kartu su galutiniu mokėjimo prašymu (nustatytas veiklos pelnas – 43.831,04 Eur ). Savivaldybės prisidėjimas prie projekto,  įskaitant tinkamas, bet nepadengiančias projekto finansavimą, iš viso 328 052,62 Eur. Įgyvendinimo rodiklis bus užskaitytas patvirtinus GMP, laukiama CPVA išvados. </t>
  </si>
  <si>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pasiektas 2022 m.</t>
  </si>
  <si>
    <t>Savivaldybės prisidėjimas prie projekto,   įskaitant tinkamas, bet nepadengiančias projekto finansavimo, iš viso 21021,57 Eur</t>
  </si>
  <si>
    <t>Savivaldybės prisidėjimas prie projekto,  įskaitant tinkamas, bet nepadengiančias projekto finansavimo, iš viso 61402,10  Eur</t>
  </si>
  <si>
    <t xml:space="preserve">Įrengto tako Maironio g. rodiklio dalis (0,16 km) neužskaityta CPVA dėl klaidos statybą leidžiančiame dokumente, negalint užbaigti statybos užbaigimo procedūrų. Savivaldybė objekto įgyvendinimo darbus, kurie faktiškai yra atlikti, apmokėjo Savivaldybės biudžeto lėšomis. </t>
  </si>
  <si>
    <t xml:space="preserve"> ĮGYVENDINIMO ATASKAITA UŽ 2022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</si>
</sst>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i/>
      <sz val="9"/>
      <color theme="1"/>
      <name val="Times New Roman"/>
      <family val="1"/>
    </font>
    <font>
      <i/>
      <sz val="9"/>
      <color rgb="FFFF0000"/>
      <name val="Times New Roman"/>
      <family val="1"/>
      <charset val="186"/>
    </font>
    <font>
      <sz val="11"/>
      <color rgb="FFFF0000"/>
      <name val="Calibri"/>
      <family val="2"/>
      <charset val="186"/>
      <scheme val="minor"/>
    </font>
    <font>
      <sz val="9"/>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83">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0" borderId="0" xfId="0" applyFont="1" applyAlignment="1">
      <alignment horizontal="left" vertical="top" wrapText="1"/>
    </xf>
    <xf numFmtId="0" fontId="10" fillId="0" borderId="1" xfId="1" applyFont="1" applyBorder="1" applyAlignment="1">
      <alignment horizontal="center"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 fillId="0" borderId="0" xfId="0" applyFont="1" applyAlignment="1">
      <alignment wrapText="1"/>
    </xf>
    <xf numFmtId="0" fontId="8" fillId="0" borderId="0" xfId="0" applyFont="1" applyAlignment="1">
      <alignment horizontal="right" wrapText="1"/>
    </xf>
    <xf numFmtId="0" fontId="7"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2" fillId="2" borderId="2" xfId="0" applyFont="1" applyFill="1" applyBorder="1" applyAlignment="1">
      <alignment horizontal="left" vertical="center" wrapText="1"/>
    </xf>
    <xf numFmtId="0" fontId="12" fillId="2" borderId="2" xfId="0" applyFont="1" applyFill="1" applyBorder="1" applyAlignment="1">
      <alignment vertical="top" wrapText="1"/>
    </xf>
    <xf numFmtId="2" fontId="12" fillId="2" borderId="2" xfId="0" applyNumberFormat="1" applyFont="1" applyFill="1" applyBorder="1" applyAlignment="1">
      <alignment vertical="center" wrapText="1"/>
    </xf>
    <xf numFmtId="0" fontId="7" fillId="2" borderId="2" xfId="0" applyFont="1" applyFill="1" applyBorder="1" applyAlignment="1">
      <alignment horizontal="left" vertical="top" wrapText="1"/>
    </xf>
    <xf numFmtId="4" fontId="12" fillId="2" borderId="2" xfId="0" applyNumberFormat="1" applyFont="1" applyFill="1" applyBorder="1" applyAlignment="1">
      <alignment vertical="center" wrapText="1"/>
    </xf>
    <xf numFmtId="3" fontId="12" fillId="2" borderId="2" xfId="0" applyNumberFormat="1" applyFont="1" applyFill="1" applyBorder="1" applyAlignment="1">
      <alignment vertical="center" wrapText="1"/>
    </xf>
    <xf numFmtId="0" fontId="15" fillId="0" borderId="0" xfId="0" applyFont="1"/>
    <xf numFmtId="0" fontId="3" fillId="3" borderId="11" xfId="0" applyFont="1" applyFill="1" applyBorder="1"/>
    <xf numFmtId="0" fontId="3" fillId="3" borderId="7" xfId="0" applyFont="1" applyFill="1" applyBorder="1"/>
    <xf numFmtId="0" fontId="3" fillId="3" borderId="12" xfId="0" applyFont="1" applyFill="1" applyBorder="1"/>
    <xf numFmtId="0" fontId="3" fillId="3" borderId="3" xfId="0" applyFont="1" applyFill="1" applyBorder="1"/>
    <xf numFmtId="0" fontId="3" fillId="3" borderId="4" xfId="0" applyFont="1" applyFill="1" applyBorder="1"/>
    <xf numFmtId="0" fontId="3" fillId="3" borderId="8" xfId="0" applyFont="1" applyFill="1" applyBorder="1"/>
    <xf numFmtId="0" fontId="10" fillId="0" borderId="2"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top" wrapText="1"/>
    </xf>
    <xf numFmtId="0" fontId="12" fillId="0" borderId="1"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2" fillId="2" borderId="2" xfId="0" applyFont="1" applyFill="1" applyBorder="1" applyAlignment="1">
      <alignment wrapText="1"/>
    </xf>
    <xf numFmtId="0" fontId="12" fillId="2" borderId="2" xfId="0" applyFont="1" applyFill="1" applyBorder="1" applyAlignment="1">
      <alignment horizontal="left" vertical="top" wrapText="1"/>
    </xf>
    <xf numFmtId="0" fontId="12" fillId="2" borderId="2" xfId="0" applyFont="1" applyFill="1" applyBorder="1" applyAlignment="1">
      <alignment horizontal="right" vertical="center" wrapText="1"/>
    </xf>
    <xf numFmtId="0" fontId="10" fillId="3" borderId="2" xfId="0" applyFont="1" applyFill="1" applyBorder="1" applyAlignment="1">
      <alignment vertical="center" wrapText="1"/>
    </xf>
    <xf numFmtId="0" fontId="12" fillId="3" borderId="2" xfId="0" applyFont="1" applyFill="1" applyBorder="1" applyAlignment="1">
      <alignment vertical="center" wrapText="1"/>
    </xf>
    <xf numFmtId="0" fontId="12" fillId="3" borderId="10" xfId="0" applyFont="1" applyFill="1" applyBorder="1" applyAlignment="1">
      <alignment vertical="center" wrapText="1"/>
    </xf>
    <xf numFmtId="0" fontId="12" fillId="3" borderId="8" xfId="0" applyFont="1" applyFill="1" applyBorder="1" applyAlignment="1">
      <alignment vertical="center" wrapText="1"/>
    </xf>
    <xf numFmtId="0" fontId="16" fillId="2" borderId="2" xfId="0" applyFont="1" applyFill="1" applyBorder="1" applyAlignment="1">
      <alignment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8" xfId="0" applyFont="1" applyBorder="1" applyAlignment="1">
      <alignment horizontal="left" wrapText="1"/>
    </xf>
    <xf numFmtId="0" fontId="5" fillId="0" borderId="6" xfId="0" applyFont="1" applyBorder="1" applyAlignment="1">
      <alignment horizontal="center" wrapText="1"/>
    </xf>
    <xf numFmtId="0" fontId="4" fillId="0" borderId="6" xfId="0" applyFont="1" applyBorder="1" applyAlignment="1">
      <alignment horizontal="center"/>
    </xf>
    <xf numFmtId="0" fontId="8" fillId="0" borderId="2"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center"/>
    </xf>
    <xf numFmtId="0" fontId="7" fillId="0" borderId="0" xfId="0" applyFont="1" applyAlignment="1">
      <alignment horizontal="center" vertical="center"/>
    </xf>
    <xf numFmtId="0" fontId="13" fillId="0" borderId="0" xfId="0" applyFont="1" applyAlignment="1">
      <alignment horizontal="left" vertical="top" wrapText="1"/>
    </xf>
    <xf numFmtId="0" fontId="10" fillId="0" borderId="3" xfId="1" applyFont="1" applyBorder="1" applyAlignment="1">
      <alignment horizontal="center" vertical="center" wrapText="1"/>
    </xf>
    <xf numFmtId="0" fontId="12"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 xfId="0" applyFont="1" applyBorder="1" applyAlignment="1">
      <alignment horizontal="left" wrapText="1"/>
    </xf>
    <xf numFmtId="0" fontId="2" fillId="0" borderId="2" xfId="0" applyFont="1" applyBorder="1" applyAlignment="1">
      <alignment horizontal="center" vertical="center" wrapText="1"/>
    </xf>
    <xf numFmtId="0" fontId="13" fillId="0" borderId="7" xfId="0" applyFont="1" applyBorder="1" applyAlignment="1">
      <alignment horizontal="left" vertical="top" wrapText="1"/>
    </xf>
    <xf numFmtId="0" fontId="4" fillId="0" borderId="0" xfId="0" applyFont="1" applyAlignment="1">
      <alignment horizont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pplyAlignment="1">
      <alignment horizontal="left" wrapText="1"/>
    </xf>
    <xf numFmtId="0" fontId="11" fillId="0" borderId="0" xfId="0" applyFont="1" applyAlignment="1">
      <alignment horizontal="left" wrapText="1"/>
    </xf>
  </cellXfs>
  <cellStyles count="2">
    <cellStyle name="Įprastas" xfId="0" builtinId="0"/>
    <cellStyle name="Įprastas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revisionHeaders" Target="revisions/revisionHeaders.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E131C33-9102-4EFD-BB4F-3A55989419C3}" diskRevisions="1" revisionId="1279">
  <header guid="{DE131C33-9102-4EFD-BB4F-3A55989419C3}" dateTime="2023-03-15T16:21:46" maxSheetId="2" userName="Indrė Antanaitienė" r:id="rId89" minRId="127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8" sId="1">
    <oc r="A6" t="inlineStr">
      <is>
        <t xml:space="preserve"> ĮGYVENDINIMO ATASKAITA</t>
      </is>
    </oc>
    <nc r="A6" t="inlineStr">
      <is>
        <t xml:space="preserve"> ĮGYVENDINIMO ATASKAITA UŽ 2022 M.</t>
      </is>
    </nc>
  </rcc>
  <rcv guid="{BAC98D9F-7D28-4D1E-A25B-1E454D3CDE61}" action="delete"/>
  <rdn rId="0" localSheetId="1" customView="1" name="Z_BAC98D9F_7D28_4D1E_A25B_1E454D3CDE61_.wvu.FilterData" hidden="1" oldHidden="1">
    <formula>Lapas1!$A$27:$R$74</formula>
    <oldFormula>Lapas1!$A$27:$R$74</oldFormula>
  </rdn>
  <rcv guid="{BAC98D9F-7D28-4D1E-A25B-1E454D3CDE6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zoomScale="85" zoomScaleNormal="85" workbookViewId="0">
      <selection activeCell="A7" sqref="A7"/>
    </sheetView>
  </sheetViews>
  <sheetFormatPr defaultRowHeight="14.4" x14ac:dyDescent="0.3"/>
  <cols>
    <col min="2" max="2" width="14.109375" customWidth="1"/>
    <col min="4" max="4" width="13.5546875" customWidth="1"/>
    <col min="5" max="5" width="10.6640625" customWidth="1"/>
    <col min="6" max="6" width="12" customWidth="1"/>
    <col min="8" max="8" width="9.88671875" customWidth="1"/>
    <col min="9" max="9" width="9.6640625" customWidth="1"/>
    <col min="10" max="10" width="11.88671875" customWidth="1"/>
    <col min="11" max="11" width="10.6640625" customWidth="1"/>
    <col min="12" max="12" width="13.88671875" customWidth="1"/>
    <col min="13" max="13" width="13" customWidth="1"/>
    <col min="14" max="14" width="11.33203125" customWidth="1"/>
    <col min="15" max="15" width="10" customWidth="1"/>
    <col min="16" max="16" width="11.109375" customWidth="1"/>
    <col min="17" max="17" width="11.33203125" customWidth="1"/>
    <col min="18" max="18" width="49.5546875" customWidth="1"/>
  </cols>
  <sheetData>
    <row r="1" spans="1:18" ht="31.2" x14ac:dyDescent="0.3">
      <c r="A1" s="1"/>
      <c r="B1" s="1"/>
      <c r="C1" s="1"/>
      <c r="D1" s="2"/>
      <c r="E1" s="2"/>
      <c r="F1" s="2"/>
      <c r="G1" s="2"/>
      <c r="H1" s="2"/>
      <c r="I1" s="2"/>
      <c r="J1" s="2"/>
      <c r="K1" s="2"/>
      <c r="L1" s="2"/>
      <c r="M1" s="2"/>
      <c r="N1" s="2"/>
      <c r="P1" s="3"/>
      <c r="R1" s="12" t="s">
        <v>0</v>
      </c>
    </row>
    <row r="2" spans="1:18" ht="15.6" x14ac:dyDescent="0.3">
      <c r="A2" s="1"/>
      <c r="B2" s="1"/>
      <c r="C2" s="1"/>
      <c r="D2" s="4"/>
      <c r="E2" s="4"/>
      <c r="F2" s="4"/>
      <c r="G2" s="4"/>
      <c r="H2" s="4"/>
      <c r="I2" s="4"/>
      <c r="J2" s="4"/>
      <c r="K2" s="4"/>
      <c r="L2" s="4"/>
      <c r="M2" s="4"/>
      <c r="N2" s="4"/>
      <c r="P2" s="3"/>
    </row>
    <row r="3" spans="1:18" ht="15.6" x14ac:dyDescent="0.3">
      <c r="A3" s="1"/>
      <c r="B3" s="1"/>
      <c r="C3" s="1"/>
      <c r="D3" s="4"/>
      <c r="E3" s="4"/>
      <c r="F3" s="4"/>
      <c r="G3" s="4"/>
      <c r="H3" s="4"/>
      <c r="I3" s="4"/>
      <c r="J3" s="4"/>
      <c r="K3" s="4"/>
      <c r="L3" s="4"/>
      <c r="M3" s="4"/>
      <c r="N3" s="4"/>
      <c r="P3" s="3"/>
    </row>
    <row r="4" spans="1:18" ht="15.75" customHeight="1" x14ac:dyDescent="0.3">
      <c r="A4" s="11"/>
      <c r="B4" s="11"/>
      <c r="C4" s="11"/>
      <c r="D4" s="11"/>
      <c r="E4" s="11"/>
      <c r="F4" s="53" t="s">
        <v>136</v>
      </c>
      <c r="G4" s="53"/>
      <c r="H4" s="53"/>
      <c r="I4" s="53"/>
      <c r="J4" s="53"/>
      <c r="K4" s="53"/>
      <c r="L4" s="53"/>
      <c r="M4" s="53"/>
      <c r="N4" s="53"/>
      <c r="O4" s="53"/>
      <c r="P4" s="53"/>
      <c r="Q4" s="11"/>
      <c r="R4" s="11"/>
    </row>
    <row r="5" spans="1:18" ht="15.75" customHeight="1" x14ac:dyDescent="0.3">
      <c r="A5" s="61" t="s">
        <v>1</v>
      </c>
      <c r="B5" s="61"/>
      <c r="C5" s="61"/>
      <c r="D5" s="61"/>
      <c r="E5" s="61"/>
      <c r="F5" s="61"/>
      <c r="G5" s="61"/>
      <c r="H5" s="61"/>
      <c r="I5" s="61"/>
      <c r="J5" s="61"/>
      <c r="K5" s="61"/>
      <c r="L5" s="61"/>
      <c r="M5" s="61"/>
      <c r="N5" s="61"/>
      <c r="O5" s="61"/>
      <c r="P5" s="61"/>
      <c r="Q5" s="61"/>
      <c r="R5" s="61"/>
    </row>
    <row r="6" spans="1:18" ht="15.6" x14ac:dyDescent="0.3">
      <c r="A6" s="73" t="s">
        <v>153</v>
      </c>
      <c r="B6" s="73"/>
      <c r="C6" s="73"/>
      <c r="D6" s="73"/>
      <c r="E6" s="73"/>
      <c r="F6" s="73"/>
      <c r="G6" s="73"/>
      <c r="H6" s="73"/>
      <c r="I6" s="73"/>
      <c r="J6" s="73"/>
      <c r="K6" s="73"/>
      <c r="L6" s="73"/>
      <c r="M6" s="73"/>
      <c r="N6" s="73"/>
      <c r="O6" s="73"/>
      <c r="P6" s="73"/>
      <c r="Q6" s="73"/>
      <c r="R6" s="73"/>
    </row>
    <row r="7" spans="1:18" ht="15.6" x14ac:dyDescent="0.3">
      <c r="A7" s="5"/>
      <c r="B7" s="5"/>
      <c r="C7" s="5"/>
      <c r="D7" s="5"/>
      <c r="E7" s="5"/>
      <c r="F7" s="5"/>
      <c r="G7" s="5"/>
      <c r="H7" s="5"/>
      <c r="I7" s="5"/>
      <c r="J7" s="54" t="s">
        <v>69</v>
      </c>
      <c r="K7" s="54"/>
      <c r="L7" s="54"/>
      <c r="M7" s="54"/>
      <c r="N7" s="5"/>
      <c r="O7" s="5"/>
      <c r="P7" s="5"/>
      <c r="Q7" s="5"/>
      <c r="R7" s="5"/>
    </row>
    <row r="8" spans="1:18" ht="15.75" customHeight="1" x14ac:dyDescent="0.3">
      <c r="A8" s="62" t="s">
        <v>2</v>
      </c>
      <c r="B8" s="62"/>
      <c r="C8" s="62"/>
      <c r="D8" s="62"/>
      <c r="E8" s="62"/>
      <c r="F8" s="62"/>
      <c r="G8" s="62"/>
      <c r="H8" s="62"/>
      <c r="I8" s="62"/>
      <c r="J8" s="62"/>
      <c r="K8" s="62"/>
      <c r="L8" s="62"/>
      <c r="M8" s="62"/>
      <c r="N8" s="62"/>
      <c r="O8" s="62"/>
      <c r="P8" s="62"/>
      <c r="Q8" s="62"/>
      <c r="R8" s="62"/>
    </row>
    <row r="9" spans="1:18" ht="15.75" customHeight="1" x14ac:dyDescent="0.3">
      <c r="A9" s="13"/>
      <c r="B9" s="13"/>
      <c r="C9" s="13"/>
      <c r="D9" s="13"/>
      <c r="E9" s="13"/>
      <c r="F9" s="13"/>
      <c r="G9" s="13"/>
      <c r="H9" s="13"/>
      <c r="I9" s="13"/>
      <c r="J9" s="13"/>
      <c r="K9" s="13"/>
      <c r="L9" s="13"/>
      <c r="M9" s="13"/>
      <c r="N9" s="13"/>
      <c r="O9" s="13"/>
      <c r="P9" s="13"/>
      <c r="Q9" s="13"/>
      <c r="R9" s="13"/>
    </row>
    <row r="10" spans="1:18" ht="15.6" x14ac:dyDescent="0.3">
      <c r="A10" s="5"/>
      <c r="B10" s="5"/>
      <c r="C10" s="1"/>
      <c r="D10" s="14"/>
      <c r="E10" s="14"/>
      <c r="F10" s="14"/>
      <c r="G10" s="14"/>
      <c r="H10" s="14"/>
      <c r="I10" s="14"/>
      <c r="J10" s="14"/>
      <c r="K10" s="14"/>
      <c r="L10" s="14"/>
      <c r="M10" s="14"/>
      <c r="N10" s="14"/>
    </row>
    <row r="11" spans="1:18" ht="15.6" x14ac:dyDescent="0.3">
      <c r="A11" s="6" t="s">
        <v>3</v>
      </c>
      <c r="B11" s="5"/>
      <c r="C11" s="1"/>
      <c r="D11" s="14"/>
      <c r="E11" s="14"/>
      <c r="F11" s="14"/>
      <c r="G11" s="14"/>
      <c r="H11" s="14"/>
      <c r="I11" s="14"/>
      <c r="J11" s="14"/>
      <c r="K11" s="14"/>
      <c r="L11" s="14"/>
      <c r="M11" s="14"/>
      <c r="N11" s="14"/>
    </row>
    <row r="12" spans="1:18" ht="15.6" x14ac:dyDescent="0.3">
      <c r="A12" s="56" t="s">
        <v>4</v>
      </c>
      <c r="B12" s="57"/>
      <c r="C12" s="57"/>
      <c r="D12" s="58"/>
      <c r="E12" s="56" t="s">
        <v>5</v>
      </c>
      <c r="F12" s="57"/>
      <c r="G12" s="57"/>
      <c r="H12" s="57"/>
      <c r="I12" s="57"/>
      <c r="J12" s="57"/>
      <c r="K12" s="57"/>
      <c r="L12" s="57"/>
      <c r="M12" s="57"/>
      <c r="N12" s="57"/>
      <c r="O12" s="57"/>
      <c r="P12" s="57"/>
      <c r="Q12" s="57"/>
      <c r="R12" s="58"/>
    </row>
    <row r="13" spans="1:18" ht="15.6" x14ac:dyDescent="0.3">
      <c r="A13" s="47" t="s">
        <v>6</v>
      </c>
      <c r="B13" s="48"/>
      <c r="C13" s="48"/>
      <c r="D13" s="48"/>
      <c r="E13" s="48"/>
      <c r="F13" s="48"/>
      <c r="G13" s="48"/>
      <c r="H13" s="48"/>
      <c r="I13" s="48"/>
      <c r="J13" s="48"/>
      <c r="K13" s="48"/>
      <c r="L13" s="48"/>
      <c r="M13" s="48"/>
      <c r="N13" s="48"/>
      <c r="O13" s="48"/>
      <c r="P13" s="48"/>
      <c r="Q13" s="48"/>
      <c r="R13" s="49"/>
    </row>
    <row r="14" spans="1:18" ht="15.6" x14ac:dyDescent="0.3">
      <c r="A14" s="50"/>
      <c r="B14" s="51"/>
      <c r="C14" s="51"/>
      <c r="D14" s="52"/>
      <c r="E14" s="71" t="s">
        <v>68</v>
      </c>
      <c r="F14" s="71"/>
      <c r="G14" s="71"/>
      <c r="H14" s="71"/>
      <c r="I14" s="71"/>
      <c r="J14" s="71"/>
      <c r="K14" s="71"/>
      <c r="L14" s="71"/>
      <c r="M14" s="71"/>
      <c r="N14" s="71"/>
      <c r="O14" s="71"/>
      <c r="P14" s="71"/>
      <c r="Q14" s="71"/>
      <c r="R14" s="71"/>
    </row>
    <row r="15" spans="1:18" ht="15.6" x14ac:dyDescent="0.3">
      <c r="A15" s="55" t="s">
        <v>8</v>
      </c>
      <c r="B15" s="55"/>
      <c r="C15" s="55"/>
      <c r="D15" s="55"/>
      <c r="E15" s="55"/>
      <c r="F15" s="55"/>
      <c r="G15" s="55"/>
      <c r="H15" s="55"/>
      <c r="I15" s="55"/>
      <c r="J15" s="55"/>
      <c r="K15" s="55"/>
      <c r="L15" s="55"/>
      <c r="M15" s="55"/>
      <c r="N15" s="55"/>
      <c r="O15" s="55"/>
      <c r="P15" s="55"/>
      <c r="Q15" s="55"/>
      <c r="R15" s="55"/>
    </row>
    <row r="16" spans="1:18" ht="15.6" x14ac:dyDescent="0.3">
      <c r="A16" s="23" t="s">
        <v>115</v>
      </c>
      <c r="B16" s="24"/>
      <c r="C16" s="24"/>
      <c r="D16" s="25"/>
      <c r="E16" s="77" t="s">
        <v>116</v>
      </c>
      <c r="F16" s="77"/>
      <c r="G16" s="77"/>
      <c r="H16" s="77"/>
      <c r="I16" s="77"/>
      <c r="J16" s="77"/>
      <c r="K16" s="77"/>
      <c r="L16" s="77"/>
      <c r="M16" s="77"/>
      <c r="N16" s="77"/>
      <c r="O16" s="77"/>
      <c r="P16" s="77"/>
      <c r="Q16" s="77"/>
      <c r="R16" s="77"/>
    </row>
    <row r="17" spans="1:18" ht="15.6" x14ac:dyDescent="0.3">
      <c r="A17" s="55" t="s">
        <v>9</v>
      </c>
      <c r="B17" s="55"/>
      <c r="C17" s="55"/>
      <c r="D17" s="55"/>
      <c r="E17" s="55"/>
      <c r="F17" s="55"/>
      <c r="G17" s="55"/>
      <c r="H17" s="55"/>
      <c r="I17" s="55"/>
      <c r="J17" s="55"/>
      <c r="K17" s="55"/>
      <c r="L17" s="55"/>
      <c r="M17" s="55"/>
      <c r="N17" s="55"/>
      <c r="O17" s="55"/>
      <c r="P17" s="55"/>
      <c r="Q17" s="55"/>
      <c r="R17" s="55"/>
    </row>
    <row r="18" spans="1:18" ht="15.6" x14ac:dyDescent="0.3">
      <c r="A18" s="68"/>
      <c r="B18" s="69"/>
      <c r="C18" s="69"/>
      <c r="D18" s="70"/>
      <c r="E18" s="71" t="s">
        <v>68</v>
      </c>
      <c r="F18" s="71"/>
      <c r="G18" s="71"/>
      <c r="H18" s="71"/>
      <c r="I18" s="71"/>
      <c r="J18" s="71"/>
      <c r="K18" s="71"/>
      <c r="L18" s="71"/>
      <c r="M18" s="71"/>
      <c r="N18" s="71"/>
      <c r="O18" s="71"/>
      <c r="P18" s="71"/>
      <c r="Q18" s="71"/>
      <c r="R18" s="71"/>
    </row>
    <row r="19" spans="1:18" ht="15.6" x14ac:dyDescent="0.3">
      <c r="A19" s="55" t="s">
        <v>10</v>
      </c>
      <c r="B19" s="55"/>
      <c r="C19" s="55"/>
      <c r="D19" s="55"/>
      <c r="E19" s="55"/>
      <c r="F19" s="55"/>
      <c r="G19" s="55"/>
      <c r="H19" s="55"/>
      <c r="I19" s="55"/>
      <c r="J19" s="55"/>
      <c r="K19" s="55"/>
      <c r="L19" s="55"/>
      <c r="M19" s="55"/>
      <c r="N19" s="55"/>
      <c r="O19" s="55"/>
      <c r="P19" s="55"/>
      <c r="Q19" s="55"/>
      <c r="R19" s="55"/>
    </row>
    <row r="20" spans="1:18" ht="15.6" x14ac:dyDescent="0.3">
      <c r="A20" s="26" t="s">
        <v>115</v>
      </c>
      <c r="B20" s="27"/>
      <c r="C20" s="27"/>
      <c r="D20" s="28"/>
      <c r="E20" s="78" t="s">
        <v>116</v>
      </c>
      <c r="F20" s="79"/>
      <c r="G20" s="79"/>
      <c r="H20" s="79"/>
      <c r="I20" s="79"/>
      <c r="J20" s="79"/>
      <c r="K20" s="79"/>
      <c r="L20" s="79"/>
      <c r="M20" s="79"/>
      <c r="N20" s="79"/>
      <c r="O20" s="79"/>
      <c r="P20" s="79"/>
      <c r="Q20" s="79"/>
      <c r="R20" s="80"/>
    </row>
    <row r="21" spans="1:18" ht="15.75" customHeight="1" x14ac:dyDescent="0.3">
      <c r="A21" s="81" t="s">
        <v>11</v>
      </c>
      <c r="B21" s="82"/>
      <c r="C21" s="82"/>
      <c r="D21" s="82"/>
      <c r="E21" s="82"/>
      <c r="F21" s="82"/>
      <c r="G21" s="82"/>
      <c r="H21" s="82"/>
      <c r="I21" s="82"/>
      <c r="J21" s="82"/>
      <c r="K21" s="82"/>
      <c r="L21" s="82"/>
      <c r="M21" s="82"/>
      <c r="N21" s="82"/>
      <c r="O21" s="82"/>
      <c r="P21" s="82"/>
      <c r="Q21" s="82"/>
      <c r="R21" s="82"/>
    </row>
    <row r="22" spans="1:18" ht="14.25" customHeight="1" x14ac:dyDescent="0.3">
      <c r="A22" s="81" t="s">
        <v>12</v>
      </c>
      <c r="B22" s="82"/>
      <c r="C22" s="82"/>
      <c r="D22" s="82"/>
      <c r="E22" s="82"/>
      <c r="F22" s="82"/>
      <c r="G22" s="82"/>
      <c r="H22" s="82"/>
      <c r="I22" s="82"/>
      <c r="J22" s="82"/>
      <c r="K22" s="82"/>
      <c r="L22" s="82"/>
      <c r="M22" s="82"/>
      <c r="N22" s="82"/>
      <c r="O22" s="82"/>
      <c r="P22" s="82"/>
      <c r="Q22" s="82"/>
      <c r="R22" s="82"/>
    </row>
    <row r="23" spans="1:18" ht="5.25" customHeight="1" x14ac:dyDescent="0.3">
      <c r="A23" s="5"/>
      <c r="B23" s="5"/>
      <c r="C23" s="1"/>
      <c r="D23" s="4"/>
      <c r="E23" s="4"/>
      <c r="F23" s="4"/>
      <c r="G23" s="4"/>
      <c r="H23" s="4"/>
      <c r="I23" s="4"/>
      <c r="J23" s="4"/>
      <c r="K23" s="4"/>
      <c r="L23" s="4"/>
      <c r="M23" s="4"/>
      <c r="N23" s="4"/>
    </row>
    <row r="24" spans="1:18" ht="5.25" customHeight="1" x14ac:dyDescent="0.3">
      <c r="A24" s="5"/>
      <c r="B24" s="5"/>
      <c r="C24" s="1"/>
      <c r="D24" s="4"/>
      <c r="E24" s="4"/>
      <c r="F24" s="4"/>
      <c r="G24" s="4"/>
      <c r="H24" s="4"/>
      <c r="I24" s="4"/>
      <c r="J24" s="4"/>
      <c r="K24" s="4"/>
      <c r="L24" s="4"/>
      <c r="M24" s="4"/>
      <c r="N24" s="4"/>
    </row>
    <row r="25" spans="1:18" ht="15.6" x14ac:dyDescent="0.3">
      <c r="A25" s="6" t="s">
        <v>13</v>
      </c>
      <c r="B25" s="6"/>
      <c r="C25" s="1"/>
      <c r="D25" s="1"/>
      <c r="E25" s="1"/>
      <c r="F25" s="1"/>
      <c r="G25" s="1"/>
      <c r="H25" s="1"/>
      <c r="I25" s="1"/>
      <c r="J25" s="1"/>
      <c r="K25" s="1"/>
      <c r="L25" s="1"/>
      <c r="M25" s="1"/>
      <c r="N25" s="1"/>
    </row>
    <row r="26" spans="1:18" ht="22.5" customHeight="1" x14ac:dyDescent="0.3">
      <c r="A26" s="74" t="s">
        <v>14</v>
      </c>
      <c r="B26" s="74" t="s">
        <v>15</v>
      </c>
      <c r="C26" s="66" t="s">
        <v>16</v>
      </c>
      <c r="D26" s="67"/>
      <c r="E26" s="67"/>
      <c r="F26" s="67"/>
      <c r="G26" s="67"/>
      <c r="H26" s="66" t="s">
        <v>17</v>
      </c>
      <c r="I26" s="67"/>
      <c r="J26" s="67"/>
      <c r="K26" s="67"/>
      <c r="L26" s="64" t="s">
        <v>18</v>
      </c>
      <c r="M26" s="65"/>
      <c r="N26" s="65"/>
      <c r="O26" s="64" t="s">
        <v>19</v>
      </c>
      <c r="P26" s="65"/>
      <c r="Q26" s="65"/>
      <c r="R26" s="66" t="s">
        <v>20</v>
      </c>
    </row>
    <row r="27" spans="1:18" ht="124.5" customHeight="1" x14ac:dyDescent="0.3">
      <c r="A27" s="75"/>
      <c r="B27" s="76"/>
      <c r="C27" s="37" t="s">
        <v>21</v>
      </c>
      <c r="D27" s="37" t="s">
        <v>22</v>
      </c>
      <c r="E27" s="37" t="s">
        <v>23</v>
      </c>
      <c r="F27" s="37" t="s">
        <v>24</v>
      </c>
      <c r="G27" s="37" t="s">
        <v>25</v>
      </c>
      <c r="H27" s="38" t="s">
        <v>26</v>
      </c>
      <c r="I27" s="38" t="s">
        <v>27</v>
      </c>
      <c r="J27" s="38" t="s">
        <v>28</v>
      </c>
      <c r="K27" s="38" t="s">
        <v>29</v>
      </c>
      <c r="L27" s="8" t="s">
        <v>30</v>
      </c>
      <c r="M27" s="37" t="s">
        <v>31</v>
      </c>
      <c r="N27" s="8" t="s">
        <v>32</v>
      </c>
      <c r="O27" s="8" t="s">
        <v>67</v>
      </c>
      <c r="P27" s="37" t="s">
        <v>33</v>
      </c>
      <c r="Q27" s="8" t="s">
        <v>34</v>
      </c>
      <c r="R27" s="67"/>
    </row>
    <row r="28" spans="1:18" ht="102.6" x14ac:dyDescent="0.3">
      <c r="A28" s="10" t="s">
        <v>7</v>
      </c>
      <c r="B28" s="10" t="s">
        <v>70</v>
      </c>
      <c r="C28" s="9" t="s">
        <v>35</v>
      </c>
      <c r="D28" s="9" t="s">
        <v>71</v>
      </c>
      <c r="E28" s="9">
        <v>74</v>
      </c>
      <c r="F28" s="41" t="s">
        <v>142</v>
      </c>
      <c r="G28" s="9">
        <v>0</v>
      </c>
      <c r="H28" s="9"/>
      <c r="I28" s="9"/>
      <c r="J28" s="9"/>
      <c r="K28" s="9"/>
      <c r="L28" s="9"/>
      <c r="M28" s="9"/>
      <c r="N28" s="9"/>
      <c r="O28" s="9"/>
      <c r="P28" s="9"/>
      <c r="Q28" s="9"/>
      <c r="R28" s="9" t="s">
        <v>143</v>
      </c>
    </row>
    <row r="29" spans="1:18" ht="102.6" x14ac:dyDescent="0.3">
      <c r="A29" s="10" t="s">
        <v>36</v>
      </c>
      <c r="B29" s="10" t="s">
        <v>73</v>
      </c>
      <c r="C29" s="9" t="s">
        <v>37</v>
      </c>
      <c r="D29" s="16" t="s">
        <v>72</v>
      </c>
      <c r="E29" s="9">
        <v>1.42</v>
      </c>
      <c r="F29" s="9">
        <v>1.42</v>
      </c>
      <c r="G29" s="9">
        <v>0</v>
      </c>
      <c r="H29" s="9"/>
      <c r="I29" s="9"/>
      <c r="J29" s="9"/>
      <c r="K29" s="9"/>
      <c r="L29" s="9"/>
      <c r="M29" s="9"/>
      <c r="N29" s="9"/>
      <c r="O29" s="9"/>
      <c r="P29" s="9"/>
      <c r="Q29" s="9"/>
      <c r="R29" s="9" t="s">
        <v>143</v>
      </c>
    </row>
    <row r="30" spans="1:18" ht="197.25" customHeight="1" x14ac:dyDescent="0.3">
      <c r="A30" s="10" t="s">
        <v>38</v>
      </c>
      <c r="B30" s="10" t="s">
        <v>39</v>
      </c>
      <c r="C30" s="9" t="s">
        <v>38</v>
      </c>
      <c r="D30" s="17" t="s">
        <v>76</v>
      </c>
      <c r="E30" s="9"/>
      <c r="F30" s="9"/>
      <c r="G30" s="9"/>
      <c r="H30" s="9"/>
      <c r="I30" s="9"/>
      <c r="J30" s="9"/>
      <c r="K30" s="9"/>
      <c r="L30" s="18">
        <f>SUM(M30:N30)</f>
        <v>9699407.4100000001</v>
      </c>
      <c r="M30" s="9">
        <f>SUM(M34:M39)</f>
        <v>8167345.5700000003</v>
      </c>
      <c r="N30" s="9">
        <f>SUM(N34:N39)</f>
        <v>1532061.84</v>
      </c>
      <c r="O30" s="9">
        <f>SUM(P30:Q30)</f>
        <v>8829465.6500000004</v>
      </c>
      <c r="P30" s="9">
        <f>SUM(P34:P39)</f>
        <v>7297403.8399999999</v>
      </c>
      <c r="Q30" s="9">
        <f>SUM(Q34:Q39)</f>
        <v>1532061.81</v>
      </c>
      <c r="R30" s="19"/>
    </row>
    <row r="31" spans="1:18" ht="139.19999999999999" customHeight="1" x14ac:dyDescent="0.3">
      <c r="A31" s="10"/>
      <c r="B31" s="10"/>
      <c r="C31" s="9" t="s">
        <v>40</v>
      </c>
      <c r="D31" s="9" t="s">
        <v>41</v>
      </c>
      <c r="E31" s="20">
        <f>SUM(E36,E37,E38,E39)</f>
        <v>118144.62999999999</v>
      </c>
      <c r="F31" s="21">
        <v>957888</v>
      </c>
      <c r="G31" s="9">
        <f>SUM(G35,G36,G37)</f>
        <v>68598.87</v>
      </c>
      <c r="H31" s="9"/>
      <c r="I31" s="9"/>
      <c r="J31" s="9"/>
      <c r="K31" s="9"/>
      <c r="L31" s="18"/>
      <c r="M31" s="9"/>
      <c r="N31" s="9"/>
      <c r="O31" s="9"/>
      <c r="P31" s="9"/>
      <c r="Q31" s="9"/>
      <c r="R31" s="9" t="s">
        <v>144</v>
      </c>
    </row>
    <row r="32" spans="1:18" ht="63.6" customHeight="1" x14ac:dyDescent="0.3">
      <c r="A32" s="10"/>
      <c r="B32" s="10"/>
      <c r="C32" s="9" t="s">
        <v>42</v>
      </c>
      <c r="D32" s="9" t="s">
        <v>43</v>
      </c>
      <c r="E32" s="21">
        <v>4656</v>
      </c>
      <c r="F32" s="21">
        <v>3143</v>
      </c>
      <c r="G32" s="9">
        <f>G35</f>
        <v>265</v>
      </c>
      <c r="H32" s="9"/>
      <c r="I32" s="9"/>
      <c r="J32" s="9"/>
      <c r="K32" s="9"/>
      <c r="L32" s="9"/>
      <c r="M32" s="9"/>
      <c r="N32" s="9"/>
      <c r="O32" s="9"/>
      <c r="P32" s="9"/>
      <c r="Q32" s="9"/>
      <c r="R32" s="9" t="s">
        <v>138</v>
      </c>
    </row>
    <row r="33" spans="1:18" ht="48.6" x14ac:dyDescent="0.3">
      <c r="A33" s="10"/>
      <c r="B33" s="10"/>
      <c r="C33" s="9" t="s">
        <v>47</v>
      </c>
      <c r="D33" s="9" t="s">
        <v>46</v>
      </c>
      <c r="E33" s="9">
        <v>6</v>
      </c>
      <c r="F33" s="9">
        <v>4</v>
      </c>
      <c r="G33" s="9">
        <f>G34</f>
        <v>0</v>
      </c>
      <c r="H33" s="9"/>
      <c r="I33" s="9"/>
      <c r="J33" s="9"/>
      <c r="K33" s="9"/>
      <c r="L33" s="9"/>
      <c r="M33" s="9"/>
      <c r="N33" s="9"/>
      <c r="O33" s="9"/>
      <c r="P33" s="9"/>
      <c r="Q33" s="9"/>
      <c r="R33" s="39" t="s">
        <v>145</v>
      </c>
    </row>
    <row r="34" spans="1:18" s="15" customFormat="1" ht="238.8" customHeight="1" x14ac:dyDescent="0.3">
      <c r="A34" s="42" t="s">
        <v>89</v>
      </c>
      <c r="B34" s="42" t="s">
        <v>90</v>
      </c>
      <c r="C34" s="42" t="s">
        <v>47</v>
      </c>
      <c r="D34" s="42" t="s">
        <v>46</v>
      </c>
      <c r="E34" s="42">
        <v>1</v>
      </c>
      <c r="F34" s="42">
        <v>1</v>
      </c>
      <c r="G34" s="42">
        <v>0</v>
      </c>
      <c r="H34" s="42">
        <v>2017</v>
      </c>
      <c r="I34" s="42">
        <v>2022</v>
      </c>
      <c r="J34" s="42" t="s">
        <v>48</v>
      </c>
      <c r="K34" s="42" t="s">
        <v>117</v>
      </c>
      <c r="L34" s="42">
        <f t="shared" ref="L34" si="0">SUM(M34:N34)</f>
        <v>589189.17000000004</v>
      </c>
      <c r="M34" s="42">
        <v>428886.21</v>
      </c>
      <c r="N34" s="42">
        <v>160302.96</v>
      </c>
      <c r="O34" s="42">
        <f t="shared" ref="O34:O39" si="1">P34+Q34</f>
        <v>492146.76</v>
      </c>
      <c r="P34" s="42">
        <v>331843.8</v>
      </c>
      <c r="Q34" s="42">
        <v>160302.96</v>
      </c>
      <c r="R34" s="42" t="s">
        <v>146</v>
      </c>
    </row>
    <row r="35" spans="1:18" ht="193.8" x14ac:dyDescent="0.3">
      <c r="A35" s="42" t="s">
        <v>91</v>
      </c>
      <c r="B35" s="42" t="s">
        <v>92</v>
      </c>
      <c r="C35" s="42" t="s">
        <v>42</v>
      </c>
      <c r="D35" s="42" t="s">
        <v>43</v>
      </c>
      <c r="E35" s="42">
        <v>265</v>
      </c>
      <c r="F35" s="42">
        <v>265</v>
      </c>
      <c r="G35" s="42">
        <v>265</v>
      </c>
      <c r="H35" s="42">
        <v>2015</v>
      </c>
      <c r="I35" s="42">
        <v>2016</v>
      </c>
      <c r="J35" s="42" t="s">
        <v>49</v>
      </c>
      <c r="K35" s="42"/>
      <c r="L35" s="42">
        <f t="shared" ref="L35:L39" si="2">M35+N35</f>
        <v>994433</v>
      </c>
      <c r="M35" s="42">
        <v>399635</v>
      </c>
      <c r="N35" s="42">
        <v>594798</v>
      </c>
      <c r="O35" s="42">
        <f t="shared" si="1"/>
        <v>994433</v>
      </c>
      <c r="P35" s="42">
        <v>399635</v>
      </c>
      <c r="Q35" s="42">
        <v>594798</v>
      </c>
      <c r="R35" s="42"/>
    </row>
    <row r="36" spans="1:18" ht="68.400000000000006" x14ac:dyDescent="0.3">
      <c r="A36" s="42" t="s">
        <v>93</v>
      </c>
      <c r="B36" s="42" t="s">
        <v>94</v>
      </c>
      <c r="C36" s="42" t="s">
        <v>40</v>
      </c>
      <c r="D36" s="42" t="s">
        <v>41</v>
      </c>
      <c r="E36" s="42">
        <v>10254.94</v>
      </c>
      <c r="F36" s="42">
        <v>10254.94</v>
      </c>
      <c r="G36" s="42">
        <v>10254.94</v>
      </c>
      <c r="H36" s="42">
        <v>2017</v>
      </c>
      <c r="I36" s="42">
        <v>2018</v>
      </c>
      <c r="J36" s="42" t="s">
        <v>49</v>
      </c>
      <c r="K36" s="42" t="s">
        <v>119</v>
      </c>
      <c r="L36" s="42">
        <f t="shared" si="2"/>
        <v>689222.97</v>
      </c>
      <c r="M36" s="42">
        <v>617426.5</v>
      </c>
      <c r="N36" s="42">
        <v>71796.47</v>
      </c>
      <c r="O36" s="42">
        <f t="shared" si="1"/>
        <v>689222.97</v>
      </c>
      <c r="P36" s="42">
        <v>617426.5</v>
      </c>
      <c r="Q36" s="42">
        <v>71796.47</v>
      </c>
      <c r="R36" s="42" t="s">
        <v>118</v>
      </c>
    </row>
    <row r="37" spans="1:18" ht="91.2" x14ac:dyDescent="0.3">
      <c r="A37" s="42" t="s">
        <v>95</v>
      </c>
      <c r="B37" s="42" t="s">
        <v>96</v>
      </c>
      <c r="C37" s="42" t="s">
        <v>40</v>
      </c>
      <c r="D37" s="42" t="s">
        <v>41</v>
      </c>
      <c r="E37" s="42">
        <v>58078.93</v>
      </c>
      <c r="F37" s="42">
        <v>58078.93</v>
      </c>
      <c r="G37" s="42">
        <v>58078.93</v>
      </c>
      <c r="H37" s="42">
        <v>2016</v>
      </c>
      <c r="I37" s="42">
        <v>2018</v>
      </c>
      <c r="J37" s="42" t="s">
        <v>49</v>
      </c>
      <c r="K37" s="42" t="s">
        <v>120</v>
      </c>
      <c r="L37" s="42">
        <f t="shared" si="2"/>
        <v>600141.51</v>
      </c>
      <c r="M37" s="42">
        <v>517079.28</v>
      </c>
      <c r="N37" s="42">
        <v>83062.23</v>
      </c>
      <c r="O37" s="42">
        <f t="shared" si="1"/>
        <v>600141.51</v>
      </c>
      <c r="P37" s="42">
        <v>517079.28</v>
      </c>
      <c r="Q37" s="42">
        <v>83062.23</v>
      </c>
      <c r="R37" s="42" t="s">
        <v>121</v>
      </c>
    </row>
    <row r="38" spans="1:18" ht="272.25" customHeight="1" x14ac:dyDescent="0.3">
      <c r="A38" s="42" t="s">
        <v>97</v>
      </c>
      <c r="B38" s="42" t="s">
        <v>98</v>
      </c>
      <c r="C38" s="42" t="s">
        <v>40</v>
      </c>
      <c r="D38" s="42" t="s">
        <v>41</v>
      </c>
      <c r="E38" s="42">
        <v>40001</v>
      </c>
      <c r="F38" s="42">
        <v>40001</v>
      </c>
      <c r="G38" s="42">
        <v>0</v>
      </c>
      <c r="H38" s="42">
        <v>2017</v>
      </c>
      <c r="I38" s="42">
        <v>2022</v>
      </c>
      <c r="J38" s="42" t="s">
        <v>48</v>
      </c>
      <c r="K38" s="42" t="s">
        <v>122</v>
      </c>
      <c r="L38" s="42">
        <f t="shared" si="2"/>
        <v>5211014.7600000007</v>
      </c>
      <c r="M38" s="42">
        <v>4845146.6100000003</v>
      </c>
      <c r="N38" s="42">
        <v>365868.15</v>
      </c>
      <c r="O38" s="42">
        <f t="shared" si="1"/>
        <v>4457831</v>
      </c>
      <c r="P38" s="42">
        <v>4091962.85</v>
      </c>
      <c r="Q38" s="42">
        <v>365868.15</v>
      </c>
      <c r="R38" s="42" t="s">
        <v>147</v>
      </c>
    </row>
    <row r="39" spans="1:18" ht="205.95" customHeight="1" x14ac:dyDescent="0.3">
      <c r="A39" s="42" t="s">
        <v>99</v>
      </c>
      <c r="B39" s="42" t="s">
        <v>100</v>
      </c>
      <c r="C39" s="42" t="s">
        <v>40</v>
      </c>
      <c r="D39" s="42" t="s">
        <v>41</v>
      </c>
      <c r="E39" s="42">
        <v>9809.76</v>
      </c>
      <c r="F39" s="42">
        <v>9809.76</v>
      </c>
      <c r="G39" s="42">
        <v>0</v>
      </c>
      <c r="H39" s="42">
        <v>2018</v>
      </c>
      <c r="I39" s="42">
        <v>2022</v>
      </c>
      <c r="J39" s="42" t="s">
        <v>48</v>
      </c>
      <c r="K39" s="42" t="s">
        <v>123</v>
      </c>
      <c r="L39" s="42">
        <f t="shared" si="2"/>
        <v>1615406</v>
      </c>
      <c r="M39" s="42">
        <v>1359171.97</v>
      </c>
      <c r="N39" s="42">
        <v>256234.03</v>
      </c>
      <c r="O39" s="42">
        <f t="shared" si="1"/>
        <v>1595690.41</v>
      </c>
      <c r="P39" s="42">
        <v>1339456.4099999999</v>
      </c>
      <c r="Q39" s="42">
        <v>256234</v>
      </c>
      <c r="R39" s="42" t="s">
        <v>148</v>
      </c>
    </row>
    <row r="40" spans="1:18" ht="155.4" customHeight="1" x14ac:dyDescent="0.3">
      <c r="A40" s="10"/>
      <c r="B40" s="10"/>
      <c r="C40" s="10" t="s">
        <v>42</v>
      </c>
      <c r="D40" s="10" t="s">
        <v>43</v>
      </c>
      <c r="E40" s="10" t="s">
        <v>124</v>
      </c>
      <c r="F40" s="10" t="s">
        <v>124</v>
      </c>
      <c r="G40" s="10">
        <v>0</v>
      </c>
      <c r="H40" s="10"/>
      <c r="I40" s="10"/>
      <c r="J40" s="10"/>
      <c r="K40" s="10"/>
      <c r="L40" s="10"/>
      <c r="M40" s="10"/>
      <c r="N40" s="10"/>
      <c r="O40" s="10"/>
      <c r="P40" s="10"/>
      <c r="Q40" s="10"/>
      <c r="R40" s="10"/>
    </row>
    <row r="41" spans="1:18" ht="78" customHeight="1" x14ac:dyDescent="0.3">
      <c r="A41" s="10" t="s">
        <v>77</v>
      </c>
      <c r="B41" s="10" t="s">
        <v>39</v>
      </c>
      <c r="C41" s="9" t="s">
        <v>77</v>
      </c>
      <c r="D41" s="17" t="s">
        <v>78</v>
      </c>
      <c r="E41" s="9"/>
      <c r="F41" s="9"/>
      <c r="G41" s="9"/>
      <c r="H41" s="9"/>
      <c r="I41" s="9"/>
      <c r="J41" s="9"/>
      <c r="K41" s="9"/>
      <c r="L41" s="18"/>
      <c r="M41" s="9"/>
      <c r="N41" s="9"/>
      <c r="O41" s="9"/>
      <c r="P41" s="9"/>
      <c r="Q41" s="9"/>
      <c r="R41" s="19"/>
    </row>
    <row r="42" spans="1:18" ht="159" customHeight="1" x14ac:dyDescent="0.3">
      <c r="A42" s="10"/>
      <c r="B42" s="10"/>
      <c r="C42" s="9" t="s">
        <v>44</v>
      </c>
      <c r="D42" s="9" t="s">
        <v>74</v>
      </c>
      <c r="E42" s="9">
        <v>18</v>
      </c>
      <c r="F42" s="9">
        <v>0</v>
      </c>
      <c r="G42" s="9">
        <v>0</v>
      </c>
      <c r="H42" s="9"/>
      <c r="I42" s="9"/>
      <c r="J42" s="9"/>
      <c r="K42" s="9"/>
      <c r="L42" s="9"/>
      <c r="M42" s="9"/>
      <c r="N42" s="9"/>
      <c r="O42" s="9"/>
      <c r="P42" s="9"/>
      <c r="Q42" s="9"/>
      <c r="R42" s="9"/>
    </row>
    <row r="43" spans="1:18" ht="78" customHeight="1" x14ac:dyDescent="0.3">
      <c r="A43" s="10" t="s">
        <v>79</v>
      </c>
      <c r="B43" s="10" t="s">
        <v>39</v>
      </c>
      <c r="C43" s="9" t="s">
        <v>79</v>
      </c>
      <c r="D43" s="17" t="s">
        <v>80</v>
      </c>
      <c r="E43" s="9"/>
      <c r="F43" s="9"/>
      <c r="G43" s="9"/>
      <c r="H43" s="9"/>
      <c r="I43" s="9"/>
      <c r="J43" s="9"/>
      <c r="K43" s="9"/>
      <c r="L43" s="18"/>
      <c r="M43" s="9"/>
      <c r="N43" s="9"/>
      <c r="O43" s="9"/>
      <c r="P43" s="9"/>
      <c r="Q43" s="9"/>
      <c r="R43" s="19"/>
    </row>
    <row r="44" spans="1:18" ht="36" x14ac:dyDescent="0.3">
      <c r="A44" s="42"/>
      <c r="B44" s="42"/>
      <c r="C44" s="43" t="s">
        <v>45</v>
      </c>
      <c r="D44" s="43" t="s">
        <v>75</v>
      </c>
      <c r="E44" s="43">
        <v>6</v>
      </c>
      <c r="F44" s="43">
        <v>0</v>
      </c>
      <c r="G44" s="43">
        <v>0</v>
      </c>
      <c r="H44" s="43"/>
      <c r="I44" s="43"/>
      <c r="J44" s="43"/>
      <c r="K44" s="43"/>
      <c r="L44" s="43"/>
      <c r="M44" s="43"/>
      <c r="N44" s="43"/>
      <c r="O44" s="43"/>
      <c r="P44" s="43"/>
      <c r="Q44" s="43"/>
      <c r="R44" s="43"/>
    </row>
    <row r="45" spans="1:18" ht="84" x14ac:dyDescent="0.3">
      <c r="A45" s="10" t="s">
        <v>50</v>
      </c>
      <c r="B45" s="10" t="s">
        <v>81</v>
      </c>
      <c r="C45" s="9" t="s">
        <v>51</v>
      </c>
      <c r="D45" s="9" t="s">
        <v>82</v>
      </c>
      <c r="E45" s="9">
        <v>80</v>
      </c>
      <c r="F45" s="9">
        <v>0</v>
      </c>
      <c r="G45" s="9">
        <v>0</v>
      </c>
      <c r="H45" s="9"/>
      <c r="I45" s="9"/>
      <c r="J45" s="9"/>
      <c r="K45" s="9"/>
      <c r="L45" s="9"/>
      <c r="M45" s="9"/>
      <c r="N45" s="9"/>
      <c r="O45" s="9"/>
      <c r="P45" s="9"/>
      <c r="Q45" s="9"/>
      <c r="R45" s="9" t="s">
        <v>139</v>
      </c>
    </row>
    <row r="46" spans="1:18" ht="201" customHeight="1" x14ac:dyDescent="0.3">
      <c r="A46" s="10" t="s">
        <v>52</v>
      </c>
      <c r="B46" s="10" t="s">
        <v>39</v>
      </c>
      <c r="C46" s="9" t="s">
        <v>52</v>
      </c>
      <c r="D46" s="17" t="s">
        <v>83</v>
      </c>
      <c r="E46" s="9"/>
      <c r="F46" s="9"/>
      <c r="G46" s="9"/>
      <c r="H46" s="9"/>
      <c r="I46" s="9"/>
      <c r="J46" s="9"/>
      <c r="K46" s="9"/>
      <c r="L46" s="9">
        <f>SUM(M46:N46)</f>
        <v>1851660.59</v>
      </c>
      <c r="M46" s="9">
        <f>SUM(M53:M68)</f>
        <v>1537042.03</v>
      </c>
      <c r="N46" s="9">
        <f>SUM(N53:N68)</f>
        <v>314618.56</v>
      </c>
      <c r="O46" s="9">
        <f>SUM(P46:Q46)</f>
        <v>1804992.98</v>
      </c>
      <c r="P46" s="9">
        <f>SUM(P53:P68)</f>
        <v>1516425.5799999998</v>
      </c>
      <c r="Q46" s="9">
        <f>SUM(Q53:Q68)</f>
        <v>288567.40000000002</v>
      </c>
      <c r="R46" s="9"/>
    </row>
    <row r="47" spans="1:18" ht="48" x14ac:dyDescent="0.3">
      <c r="A47" s="10"/>
      <c r="B47" s="10"/>
      <c r="C47" s="9" t="s">
        <v>53</v>
      </c>
      <c r="D47" s="17" t="s">
        <v>59</v>
      </c>
      <c r="E47" s="9">
        <f>SUM(E53,E55,E57,E59,E63,E65,E67)</f>
        <v>3.7090000000000005</v>
      </c>
      <c r="F47" s="9">
        <f>SUM(F53,F55,F57,F59,F63,F65,F67)</f>
        <v>3.7090000000000005</v>
      </c>
      <c r="G47" s="9">
        <f>SUM(G53,G55,G57,G59,G63,G65,G67)</f>
        <v>3.7090000000000005</v>
      </c>
      <c r="H47" s="9"/>
      <c r="I47" s="9"/>
      <c r="J47" s="9"/>
      <c r="K47" s="9"/>
      <c r="L47" s="18"/>
      <c r="M47" s="9"/>
      <c r="N47" s="9"/>
      <c r="O47" s="9"/>
      <c r="P47" s="9"/>
      <c r="Q47" s="9"/>
      <c r="R47" s="40"/>
    </row>
    <row r="48" spans="1:18" ht="36" x14ac:dyDescent="0.3">
      <c r="A48" s="10"/>
      <c r="B48" s="10"/>
      <c r="C48" s="9" t="s">
        <v>54</v>
      </c>
      <c r="D48" s="17" t="s">
        <v>84</v>
      </c>
      <c r="E48" s="9">
        <v>1</v>
      </c>
      <c r="F48" s="9">
        <v>0</v>
      </c>
      <c r="G48" s="9">
        <v>0</v>
      </c>
      <c r="H48" s="9"/>
      <c r="I48" s="9"/>
      <c r="J48" s="9"/>
      <c r="K48" s="9"/>
      <c r="L48" s="9"/>
      <c r="M48" s="9"/>
      <c r="N48" s="9"/>
      <c r="O48" s="9"/>
      <c r="P48" s="9"/>
      <c r="Q48" s="9"/>
      <c r="R48" s="40"/>
    </row>
    <row r="49" spans="1:18" ht="36" x14ac:dyDescent="0.3">
      <c r="A49" s="10"/>
      <c r="B49" s="10"/>
      <c r="C49" s="9" t="s">
        <v>55</v>
      </c>
      <c r="D49" s="17" t="s">
        <v>85</v>
      </c>
      <c r="E49" s="9">
        <v>5</v>
      </c>
      <c r="F49" s="9">
        <v>0</v>
      </c>
      <c r="G49" s="9">
        <v>0</v>
      </c>
      <c r="H49" s="9"/>
      <c r="I49" s="9"/>
      <c r="J49" s="9"/>
      <c r="K49" s="9"/>
      <c r="L49" s="9"/>
      <c r="M49" s="9"/>
      <c r="N49" s="9"/>
      <c r="O49" s="9"/>
      <c r="P49" s="9"/>
      <c r="Q49" s="9"/>
      <c r="R49" s="19"/>
    </row>
    <row r="50" spans="1:18" ht="36" x14ac:dyDescent="0.3">
      <c r="A50" s="10"/>
      <c r="B50" s="10"/>
      <c r="C50" s="9" t="s">
        <v>56</v>
      </c>
      <c r="D50" s="17" t="s">
        <v>86</v>
      </c>
      <c r="E50" s="9">
        <v>2.99</v>
      </c>
      <c r="F50" s="46">
        <v>0</v>
      </c>
      <c r="G50" s="9">
        <f>G61</f>
        <v>1.29</v>
      </c>
      <c r="H50" s="9"/>
      <c r="I50" s="9"/>
      <c r="J50" s="9"/>
      <c r="K50" s="9"/>
      <c r="L50" s="9"/>
      <c r="M50" s="9"/>
      <c r="N50" s="9"/>
      <c r="O50" s="9"/>
      <c r="P50" s="9"/>
      <c r="Q50" s="9"/>
      <c r="R50" s="40"/>
    </row>
    <row r="51" spans="1:18" ht="89.25" customHeight="1" x14ac:dyDescent="0.3">
      <c r="A51" s="10"/>
      <c r="B51" s="10"/>
      <c r="C51" s="9" t="s">
        <v>57</v>
      </c>
      <c r="D51" s="17" t="s">
        <v>87</v>
      </c>
      <c r="E51" s="9">
        <v>50</v>
      </c>
      <c r="F51" s="9">
        <v>28</v>
      </c>
      <c r="G51" s="9">
        <f>SUM(G54,G56,G58,G60,G64,G66,G68)</f>
        <v>28</v>
      </c>
      <c r="H51" s="9"/>
      <c r="I51" s="9"/>
      <c r="J51" s="9"/>
      <c r="K51" s="9"/>
      <c r="L51" s="9"/>
      <c r="M51" s="9"/>
      <c r="N51" s="9"/>
      <c r="O51" s="9"/>
      <c r="P51" s="9"/>
      <c r="Q51" s="9"/>
      <c r="R51" s="40"/>
    </row>
    <row r="52" spans="1:18" ht="63" customHeight="1" x14ac:dyDescent="0.3">
      <c r="A52" s="10"/>
      <c r="B52" s="10"/>
      <c r="C52" s="9" t="s">
        <v>58</v>
      </c>
      <c r="D52" s="9" t="s">
        <v>88</v>
      </c>
      <c r="E52" s="9">
        <v>2.35</v>
      </c>
      <c r="F52" s="9">
        <v>2.35</v>
      </c>
      <c r="G52" s="9">
        <f>G62</f>
        <v>0</v>
      </c>
      <c r="H52" s="9"/>
      <c r="I52" s="9"/>
      <c r="J52" s="9"/>
      <c r="K52" s="9"/>
      <c r="L52" s="9"/>
      <c r="M52" s="9"/>
      <c r="N52" s="9"/>
      <c r="O52" s="9"/>
      <c r="P52" s="9"/>
      <c r="Q52" s="9"/>
      <c r="R52" s="9"/>
    </row>
    <row r="53" spans="1:18" ht="48" x14ac:dyDescent="0.3">
      <c r="A53" s="29" t="s">
        <v>140</v>
      </c>
      <c r="B53" s="29" t="s">
        <v>102</v>
      </c>
      <c r="C53" s="30" t="s">
        <v>53</v>
      </c>
      <c r="D53" s="30" t="s">
        <v>59</v>
      </c>
      <c r="E53" s="30">
        <v>0.60599999999999998</v>
      </c>
      <c r="F53" s="30">
        <v>0.60599999999999998</v>
      </c>
      <c r="G53" s="30">
        <v>0.60599999999999998</v>
      </c>
      <c r="H53" s="30">
        <v>2018</v>
      </c>
      <c r="I53" s="30">
        <v>2019</v>
      </c>
      <c r="J53" s="30" t="s">
        <v>49</v>
      </c>
      <c r="K53" s="30" t="s">
        <v>125</v>
      </c>
      <c r="L53" s="30">
        <f t="shared" ref="L53:L63" si="3">SUM(M53:N53)</f>
        <v>258864.06</v>
      </c>
      <c r="M53" s="30">
        <v>220034.45</v>
      </c>
      <c r="N53" s="30">
        <v>38829.61</v>
      </c>
      <c r="O53" s="30">
        <f>P53+Q53</f>
        <v>258864.06</v>
      </c>
      <c r="P53" s="30">
        <v>220034.45</v>
      </c>
      <c r="Q53" s="30">
        <v>38829.61</v>
      </c>
      <c r="R53" s="30" t="s">
        <v>126</v>
      </c>
    </row>
    <row r="54" spans="1:18" ht="48" customHeight="1" x14ac:dyDescent="0.3">
      <c r="A54" s="29"/>
      <c r="B54" s="29"/>
      <c r="C54" s="30" t="s">
        <v>57</v>
      </c>
      <c r="D54" s="31" t="s">
        <v>137</v>
      </c>
      <c r="E54" s="32">
        <v>4</v>
      </c>
      <c r="F54" s="30">
        <v>4</v>
      </c>
      <c r="G54" s="30">
        <v>4</v>
      </c>
      <c r="H54" s="30"/>
      <c r="I54" s="30"/>
      <c r="J54" s="30"/>
      <c r="K54" s="36"/>
      <c r="L54" s="30"/>
      <c r="M54" s="30"/>
      <c r="N54" s="30"/>
      <c r="O54" s="30"/>
      <c r="P54" s="30"/>
      <c r="Q54" s="30"/>
      <c r="R54" s="30"/>
    </row>
    <row r="55" spans="1:18" ht="48" x14ac:dyDescent="0.3">
      <c r="A55" s="29" t="s">
        <v>101</v>
      </c>
      <c r="B55" s="29" t="s">
        <v>104</v>
      </c>
      <c r="C55" s="30" t="s">
        <v>53</v>
      </c>
      <c r="D55" s="32" t="s">
        <v>59</v>
      </c>
      <c r="E55" s="32">
        <v>0.29499999999999998</v>
      </c>
      <c r="F55" s="30">
        <v>0.29499999999999998</v>
      </c>
      <c r="G55" s="30">
        <v>0.29499999999999998</v>
      </c>
      <c r="H55" s="30">
        <v>2018</v>
      </c>
      <c r="I55" s="30">
        <v>2019</v>
      </c>
      <c r="J55" s="30" t="s">
        <v>49</v>
      </c>
      <c r="K55" s="33" t="s">
        <v>127</v>
      </c>
      <c r="L55" s="30">
        <f t="shared" si="3"/>
        <v>133639.67999999999</v>
      </c>
      <c r="M55" s="30">
        <v>113593.71</v>
      </c>
      <c r="N55" s="30">
        <v>20045.97</v>
      </c>
      <c r="O55" s="30">
        <f>SUM(P55:Q55)</f>
        <v>133639.67999999999</v>
      </c>
      <c r="P55" s="30">
        <v>113593.71</v>
      </c>
      <c r="Q55" s="30">
        <v>20045.97</v>
      </c>
      <c r="R55" s="30" t="s">
        <v>128</v>
      </c>
    </row>
    <row r="56" spans="1:18" ht="48" x14ac:dyDescent="0.3">
      <c r="A56" s="29"/>
      <c r="B56" s="29"/>
      <c r="C56" s="30" t="s">
        <v>57</v>
      </c>
      <c r="D56" s="31" t="s">
        <v>137</v>
      </c>
      <c r="E56" s="30">
        <v>4</v>
      </c>
      <c r="F56" s="30">
        <v>4</v>
      </c>
      <c r="G56" s="30">
        <v>4</v>
      </c>
      <c r="H56" s="30"/>
      <c r="I56" s="30"/>
      <c r="J56" s="30"/>
      <c r="K56" s="33"/>
      <c r="L56" s="30"/>
      <c r="M56" s="30"/>
      <c r="N56" s="30"/>
      <c r="O56" s="30"/>
      <c r="P56" s="30"/>
      <c r="Q56" s="30"/>
      <c r="R56" s="30"/>
    </row>
    <row r="57" spans="1:18" ht="147.75" customHeight="1" x14ac:dyDescent="0.3">
      <c r="A57" s="29" t="s">
        <v>103</v>
      </c>
      <c r="B57" s="29" t="s">
        <v>106</v>
      </c>
      <c r="C57" s="30" t="s">
        <v>53</v>
      </c>
      <c r="D57" s="30" t="s">
        <v>59</v>
      </c>
      <c r="E57" s="30">
        <v>0.66900000000000004</v>
      </c>
      <c r="F57" s="30">
        <v>0.66900000000000004</v>
      </c>
      <c r="G57" s="30">
        <v>0.66900000000000004</v>
      </c>
      <c r="H57" s="30">
        <v>2019</v>
      </c>
      <c r="I57" s="30">
        <v>2019</v>
      </c>
      <c r="J57" s="30" t="s">
        <v>49</v>
      </c>
      <c r="K57" s="33" t="s">
        <v>129</v>
      </c>
      <c r="L57" s="30">
        <f t="shared" si="3"/>
        <v>311823.59999999998</v>
      </c>
      <c r="M57" s="30">
        <v>265050.05</v>
      </c>
      <c r="N57" s="30">
        <v>46773.55</v>
      </c>
      <c r="O57" s="30">
        <f>SUM(P57:Q57)</f>
        <v>311823.59999999998</v>
      </c>
      <c r="P57" s="30">
        <v>265050.05</v>
      </c>
      <c r="Q57" s="30">
        <v>46773.55</v>
      </c>
      <c r="R57" s="30" t="s">
        <v>130</v>
      </c>
    </row>
    <row r="58" spans="1:18" ht="66.599999999999994" customHeight="1" x14ac:dyDescent="0.3">
      <c r="A58" s="29"/>
      <c r="B58" s="29"/>
      <c r="C58" s="30" t="s">
        <v>57</v>
      </c>
      <c r="D58" s="31" t="s">
        <v>137</v>
      </c>
      <c r="E58" s="34">
        <v>3</v>
      </c>
      <c r="F58" s="30">
        <v>3</v>
      </c>
      <c r="G58" s="30">
        <v>3</v>
      </c>
      <c r="H58" s="30"/>
      <c r="I58" s="30"/>
      <c r="J58" s="30"/>
      <c r="K58" s="33"/>
      <c r="L58" s="30"/>
      <c r="M58" s="30"/>
      <c r="N58" s="30"/>
      <c r="O58" s="30"/>
      <c r="P58" s="30"/>
      <c r="Q58" s="30"/>
      <c r="R58" s="30"/>
    </row>
    <row r="59" spans="1:18" ht="48" x14ac:dyDescent="0.3">
      <c r="A59" s="29" t="s">
        <v>105</v>
      </c>
      <c r="B59" s="29" t="s">
        <v>108</v>
      </c>
      <c r="C59" s="30" t="s">
        <v>53</v>
      </c>
      <c r="D59" s="30" t="s">
        <v>59</v>
      </c>
      <c r="E59" s="32">
        <v>0.40400000000000003</v>
      </c>
      <c r="F59" s="30">
        <v>0.40400000000000003</v>
      </c>
      <c r="G59" s="30">
        <v>0.40400000000000003</v>
      </c>
      <c r="H59" s="30">
        <v>2017</v>
      </c>
      <c r="I59" s="30">
        <v>2019</v>
      </c>
      <c r="J59" s="30" t="s">
        <v>49</v>
      </c>
      <c r="K59" s="33" t="s">
        <v>131</v>
      </c>
      <c r="L59" s="30">
        <f t="shared" si="3"/>
        <v>261595.72999999998</v>
      </c>
      <c r="M59" s="30">
        <v>222356.36</v>
      </c>
      <c r="N59" s="30">
        <v>39239.370000000003</v>
      </c>
      <c r="O59" s="30">
        <f>SUM(P59:Q59)</f>
        <v>261595.72999999998</v>
      </c>
      <c r="P59" s="30">
        <v>222356.36</v>
      </c>
      <c r="Q59" s="30">
        <v>39239.370000000003</v>
      </c>
      <c r="R59" s="30" t="s">
        <v>132</v>
      </c>
    </row>
    <row r="60" spans="1:18" ht="48" x14ac:dyDescent="0.3">
      <c r="A60" s="29"/>
      <c r="B60" s="29"/>
      <c r="C60" s="30" t="s">
        <v>57</v>
      </c>
      <c r="D60" s="31" t="s">
        <v>137</v>
      </c>
      <c r="E60" s="30">
        <v>7</v>
      </c>
      <c r="F60" s="30">
        <v>7</v>
      </c>
      <c r="G60" s="30">
        <v>7</v>
      </c>
      <c r="H60" s="30"/>
      <c r="I60" s="30"/>
      <c r="J60" s="30"/>
      <c r="K60" s="33"/>
      <c r="L60" s="30"/>
      <c r="M60" s="30"/>
      <c r="N60" s="30"/>
      <c r="O60" s="30"/>
      <c r="P60" s="30"/>
      <c r="Q60" s="30"/>
      <c r="R60" s="30"/>
    </row>
    <row r="61" spans="1:18" ht="121.2" customHeight="1" x14ac:dyDescent="0.3">
      <c r="A61" s="42" t="s">
        <v>107</v>
      </c>
      <c r="B61" s="42" t="s">
        <v>110</v>
      </c>
      <c r="C61" s="43" t="s">
        <v>56</v>
      </c>
      <c r="D61" s="43" t="s">
        <v>86</v>
      </c>
      <c r="E61" s="44">
        <v>1.29</v>
      </c>
      <c r="F61" s="43">
        <v>1.29</v>
      </c>
      <c r="G61" s="43">
        <v>1.29</v>
      </c>
      <c r="H61" s="43">
        <v>2020</v>
      </c>
      <c r="I61" s="43">
        <v>2022</v>
      </c>
      <c r="J61" s="43" t="s">
        <v>48</v>
      </c>
      <c r="K61" s="45" t="s">
        <v>60</v>
      </c>
      <c r="L61" s="43">
        <f t="shared" si="3"/>
        <v>135276.35999999999</v>
      </c>
      <c r="M61" s="43">
        <v>114984.9</v>
      </c>
      <c r="N61" s="43">
        <v>20291.46</v>
      </c>
      <c r="O61" s="43">
        <f>SUM(P61:Q61)</f>
        <v>111021.73</v>
      </c>
      <c r="P61" s="43">
        <v>94368.47</v>
      </c>
      <c r="Q61" s="43">
        <v>16653.259999999998</v>
      </c>
      <c r="R61" s="43" t="s">
        <v>149</v>
      </c>
    </row>
    <row r="62" spans="1:18" ht="95.25" customHeight="1" x14ac:dyDescent="0.3">
      <c r="A62" s="29"/>
      <c r="B62" s="29"/>
      <c r="C62" s="30" t="s">
        <v>58</v>
      </c>
      <c r="D62" s="30" t="s">
        <v>88</v>
      </c>
      <c r="E62" s="35">
        <v>0.16</v>
      </c>
      <c r="F62" s="30">
        <v>0.16</v>
      </c>
      <c r="G62" s="30">
        <v>0</v>
      </c>
      <c r="H62" s="30"/>
      <c r="I62" s="30"/>
      <c r="J62" s="30"/>
      <c r="K62" s="33"/>
      <c r="L62" s="30"/>
      <c r="M62" s="30"/>
      <c r="N62" s="30"/>
      <c r="O62" s="30"/>
      <c r="P62" s="30"/>
      <c r="Q62" s="30"/>
      <c r="R62" s="30" t="s">
        <v>152</v>
      </c>
    </row>
    <row r="63" spans="1:18" ht="48" x14ac:dyDescent="0.3">
      <c r="A63" s="29" t="s">
        <v>109</v>
      </c>
      <c r="B63" s="29" t="s">
        <v>112</v>
      </c>
      <c r="C63" s="30" t="s">
        <v>53</v>
      </c>
      <c r="D63" s="30" t="s">
        <v>59</v>
      </c>
      <c r="E63" s="30">
        <v>0.19600000000000001</v>
      </c>
      <c r="F63" s="30">
        <v>0.19600000000000001</v>
      </c>
      <c r="G63" s="30">
        <v>0.19600000000000001</v>
      </c>
      <c r="H63" s="30">
        <v>2018</v>
      </c>
      <c r="I63" s="30">
        <v>2019</v>
      </c>
      <c r="J63" s="30" t="s">
        <v>49</v>
      </c>
      <c r="K63" s="36" t="s">
        <v>134</v>
      </c>
      <c r="L63" s="30">
        <f t="shared" si="3"/>
        <v>96692.47</v>
      </c>
      <c r="M63" s="30">
        <v>82188.59</v>
      </c>
      <c r="N63" s="30">
        <v>14503.88</v>
      </c>
      <c r="O63" s="30">
        <f>SUM(P63:Q63)</f>
        <v>96692.47</v>
      </c>
      <c r="P63" s="30">
        <v>82188.59</v>
      </c>
      <c r="Q63" s="30">
        <v>14503.88</v>
      </c>
      <c r="R63" s="30" t="s">
        <v>150</v>
      </c>
    </row>
    <row r="64" spans="1:18" ht="48" x14ac:dyDescent="0.3">
      <c r="A64" s="29"/>
      <c r="B64" s="29"/>
      <c r="C64" s="30" t="s">
        <v>57</v>
      </c>
      <c r="D64" s="31" t="s">
        <v>137</v>
      </c>
      <c r="E64" s="30">
        <v>3</v>
      </c>
      <c r="F64" s="30">
        <v>3</v>
      </c>
      <c r="G64" s="30">
        <v>3</v>
      </c>
      <c r="H64" s="30"/>
      <c r="I64" s="30"/>
      <c r="J64" s="30"/>
      <c r="K64" s="33"/>
      <c r="L64" s="30"/>
      <c r="M64" s="30"/>
      <c r="N64" s="30"/>
      <c r="O64" s="30"/>
      <c r="P64" s="30"/>
      <c r="Q64" s="30"/>
      <c r="R64" s="30"/>
    </row>
    <row r="65" spans="1:19" ht="48" x14ac:dyDescent="0.3">
      <c r="A65" s="29" t="s">
        <v>111</v>
      </c>
      <c r="B65" s="29" t="s">
        <v>113</v>
      </c>
      <c r="C65" s="30" t="s">
        <v>53</v>
      </c>
      <c r="D65" s="30" t="s">
        <v>59</v>
      </c>
      <c r="E65" s="30">
        <v>1.159</v>
      </c>
      <c r="F65" s="30">
        <v>1.159</v>
      </c>
      <c r="G65" s="30">
        <v>1.159</v>
      </c>
      <c r="H65" s="30">
        <v>2018</v>
      </c>
      <c r="I65" s="30">
        <v>2019</v>
      </c>
      <c r="J65" s="30" t="s">
        <v>49</v>
      </c>
      <c r="K65" s="36" t="s">
        <v>135</v>
      </c>
      <c r="L65" s="30">
        <f t="shared" ref="L65" si="4">SUM(M65:N65)</f>
        <v>303768.69</v>
      </c>
      <c r="M65" s="30">
        <v>258203.38</v>
      </c>
      <c r="N65" s="30">
        <v>45565.31</v>
      </c>
      <c r="O65" s="30">
        <f>SUM(P65:Q65)</f>
        <v>303768.69</v>
      </c>
      <c r="P65" s="30">
        <v>258203.38</v>
      </c>
      <c r="Q65" s="30">
        <v>45565.31</v>
      </c>
      <c r="R65" s="30" t="s">
        <v>151</v>
      </c>
      <c r="S65" s="22"/>
    </row>
    <row r="66" spans="1:19" ht="51" customHeight="1" x14ac:dyDescent="0.3">
      <c r="A66" s="29"/>
      <c r="B66" s="29"/>
      <c r="C66" s="30" t="s">
        <v>57</v>
      </c>
      <c r="D66" s="31" t="s">
        <v>137</v>
      </c>
      <c r="E66" s="33">
        <v>4</v>
      </c>
      <c r="F66" s="33">
        <v>4</v>
      </c>
      <c r="G66" s="33">
        <v>4</v>
      </c>
      <c r="H66" s="30"/>
      <c r="I66" s="30"/>
      <c r="J66" s="30"/>
      <c r="K66" s="33"/>
      <c r="L66" s="30"/>
      <c r="M66" s="30"/>
      <c r="N66" s="30"/>
      <c r="O66" s="30"/>
      <c r="P66" s="30"/>
      <c r="Q66" s="30"/>
      <c r="R66" s="30"/>
      <c r="S66" s="22"/>
    </row>
    <row r="67" spans="1:19" ht="57" x14ac:dyDescent="0.3">
      <c r="A67" s="29" t="s">
        <v>141</v>
      </c>
      <c r="B67" s="29" t="s">
        <v>114</v>
      </c>
      <c r="C67" s="30" t="s">
        <v>53</v>
      </c>
      <c r="D67" s="30" t="s">
        <v>59</v>
      </c>
      <c r="E67" s="33">
        <v>0.38</v>
      </c>
      <c r="F67" s="30">
        <v>0.38</v>
      </c>
      <c r="G67" s="30">
        <v>0.38</v>
      </c>
      <c r="H67" s="30">
        <v>2020</v>
      </c>
      <c r="I67" s="30">
        <v>2021</v>
      </c>
      <c r="J67" s="30" t="s">
        <v>49</v>
      </c>
      <c r="K67" s="33" t="s">
        <v>133</v>
      </c>
      <c r="L67" s="30">
        <f t="shared" ref="L67" si="5">SUM(M67:N67)</f>
        <v>350000</v>
      </c>
      <c r="M67" s="30">
        <v>260630.59</v>
      </c>
      <c r="N67" s="30">
        <v>89369.41</v>
      </c>
      <c r="O67" s="30">
        <f>SUM(P67:Q67)</f>
        <v>327587.02</v>
      </c>
      <c r="P67" s="30">
        <v>260630.57</v>
      </c>
      <c r="Q67" s="30">
        <v>66956.45</v>
      </c>
      <c r="R67" s="30"/>
    </row>
    <row r="68" spans="1:19" ht="58.5" customHeight="1" x14ac:dyDescent="0.3">
      <c r="A68" s="29"/>
      <c r="B68" s="29"/>
      <c r="C68" s="30" t="s">
        <v>57</v>
      </c>
      <c r="D68" s="31" t="s">
        <v>137</v>
      </c>
      <c r="E68" s="33">
        <v>3</v>
      </c>
      <c r="F68" s="30">
        <v>3</v>
      </c>
      <c r="G68" s="30">
        <v>3</v>
      </c>
      <c r="H68" s="30"/>
      <c r="I68" s="30"/>
      <c r="J68" s="30"/>
      <c r="K68" s="33"/>
      <c r="L68" s="30"/>
      <c r="M68" s="30"/>
      <c r="N68" s="30"/>
      <c r="O68" s="30"/>
      <c r="P68" s="30"/>
      <c r="Q68" s="30"/>
      <c r="R68" s="30"/>
    </row>
    <row r="69" spans="1:19" ht="37.5" customHeight="1" x14ac:dyDescent="0.3">
      <c r="A69" s="72" t="s">
        <v>61</v>
      </c>
      <c r="B69" s="72"/>
      <c r="C69" s="72"/>
      <c r="D69" s="72"/>
      <c r="E69" s="72"/>
      <c r="F69" s="72"/>
      <c r="G69" s="72"/>
      <c r="H69" s="72"/>
      <c r="I69" s="72"/>
      <c r="J69" s="72"/>
      <c r="K69" s="72"/>
      <c r="L69" s="72"/>
      <c r="M69" s="72"/>
      <c r="N69" s="72"/>
      <c r="O69" s="72"/>
      <c r="P69" s="72"/>
      <c r="Q69" s="72"/>
      <c r="R69" s="72"/>
    </row>
    <row r="70" spans="1:19" ht="27" customHeight="1" x14ac:dyDescent="0.3">
      <c r="A70" s="63" t="s">
        <v>62</v>
      </c>
      <c r="B70" s="63"/>
      <c r="C70" s="63"/>
      <c r="D70" s="63"/>
      <c r="E70" s="63"/>
      <c r="F70" s="63"/>
      <c r="G70" s="63"/>
      <c r="H70" s="63"/>
      <c r="I70" s="63"/>
      <c r="J70" s="63"/>
      <c r="K70" s="63"/>
      <c r="L70" s="63"/>
      <c r="M70" s="63"/>
      <c r="N70" s="63"/>
      <c r="O70" s="63"/>
      <c r="P70" s="63"/>
      <c r="Q70" s="63"/>
      <c r="R70" s="63"/>
    </row>
    <row r="71" spans="1:19" ht="38.25" customHeight="1" x14ac:dyDescent="0.3">
      <c r="A71" s="59" t="s">
        <v>63</v>
      </c>
      <c r="B71" s="60"/>
      <c r="C71" s="60"/>
      <c r="D71" s="60"/>
      <c r="E71" s="60"/>
      <c r="F71" s="60"/>
      <c r="G71" s="60"/>
      <c r="H71" s="60"/>
      <c r="I71" s="60"/>
      <c r="J71" s="60"/>
      <c r="K71" s="60"/>
      <c r="L71" s="60"/>
      <c r="M71" s="60"/>
      <c r="N71" s="60"/>
      <c r="O71" s="60"/>
      <c r="P71" s="60"/>
      <c r="Q71" s="60"/>
      <c r="R71" s="60"/>
    </row>
    <row r="72" spans="1:19" ht="27" customHeight="1" x14ac:dyDescent="0.3">
      <c r="A72" s="59" t="s">
        <v>64</v>
      </c>
      <c r="B72" s="60"/>
      <c r="C72" s="60"/>
      <c r="D72" s="60"/>
      <c r="E72" s="60"/>
      <c r="F72" s="60"/>
      <c r="G72" s="60"/>
      <c r="H72" s="60"/>
      <c r="I72" s="60"/>
      <c r="J72" s="60"/>
      <c r="K72" s="60"/>
      <c r="L72" s="60"/>
      <c r="M72" s="60"/>
      <c r="N72" s="60"/>
      <c r="O72" s="60"/>
      <c r="P72" s="60"/>
      <c r="Q72" s="60"/>
      <c r="R72" s="60"/>
    </row>
    <row r="73" spans="1:19" ht="18.75" customHeight="1" x14ac:dyDescent="0.3">
      <c r="A73" s="59" t="s">
        <v>65</v>
      </c>
      <c r="B73" s="60"/>
      <c r="C73" s="60"/>
      <c r="D73" s="60"/>
      <c r="E73" s="60"/>
      <c r="F73" s="60"/>
      <c r="G73" s="60"/>
      <c r="H73" s="60"/>
      <c r="I73" s="60"/>
      <c r="J73" s="60"/>
      <c r="K73" s="60"/>
      <c r="L73" s="60"/>
      <c r="M73" s="60"/>
      <c r="N73" s="60"/>
      <c r="O73" s="60"/>
      <c r="P73" s="60"/>
      <c r="Q73" s="60"/>
      <c r="R73" s="60"/>
    </row>
    <row r="74" spans="1:19" ht="27" customHeight="1" x14ac:dyDescent="0.3">
      <c r="A74" s="59" t="s">
        <v>66</v>
      </c>
      <c r="B74" s="60"/>
      <c r="C74" s="60"/>
      <c r="D74" s="60"/>
      <c r="E74" s="60"/>
      <c r="F74" s="60"/>
      <c r="G74" s="60"/>
      <c r="H74" s="60"/>
      <c r="I74" s="60"/>
      <c r="J74" s="60"/>
      <c r="K74" s="60"/>
      <c r="L74" s="60"/>
      <c r="M74" s="60"/>
      <c r="N74" s="60"/>
      <c r="O74" s="60"/>
      <c r="P74" s="60"/>
      <c r="Q74" s="60"/>
      <c r="R74" s="60"/>
    </row>
    <row r="75" spans="1:19" ht="48" customHeight="1" x14ac:dyDescent="0.3">
      <c r="A75" s="7"/>
      <c r="B75" s="7"/>
      <c r="C75" s="7"/>
      <c r="D75" s="7"/>
      <c r="E75" s="7"/>
      <c r="F75" s="7"/>
      <c r="G75" s="7"/>
      <c r="H75" s="7"/>
      <c r="I75" s="7"/>
      <c r="J75" s="7"/>
      <c r="K75" s="7"/>
      <c r="L75" s="7"/>
      <c r="M75" s="7"/>
      <c r="N75" s="7"/>
      <c r="O75" s="7"/>
      <c r="P75" s="7"/>
      <c r="Q75" s="7"/>
      <c r="R75" s="7"/>
    </row>
    <row r="76" spans="1:19" ht="15.6" x14ac:dyDescent="0.3">
      <c r="A76" s="6"/>
    </row>
  </sheetData>
  <autoFilter ref="A27:R74" xr:uid="{00000000-0009-0000-0000-000000000000}"/>
  <customSheetViews>
    <customSheetView guid="{BAC98D9F-7D28-4D1E-A25B-1E454D3CDE61}" scale="85" showPageBreaks="1" fitToPage="1" showAutoFilter="1">
      <selection activeCell="A7" sqref="A7"/>
      <pageMargins left="0.7" right="0.7" top="0.75" bottom="0.75" header="0.3" footer="0.3"/>
      <pageSetup paperSize="9" scale="54" fitToHeight="0" orientation="landscape" r:id="rId1"/>
      <autoFilter ref="A27:R74" xr:uid="{00000000-0009-0000-0000-000000000000}"/>
    </customSheetView>
    <customSheetView guid="{4C895D26-9224-48D7-8D37-287F8F097A19}" scale="85" showPageBreaks="1" fitToPage="1" showAutoFilter="1" topLeftCell="A35">
      <selection activeCell="A36" sqref="A36:R40"/>
      <pageMargins left="0.7" right="0.7" top="0.75" bottom="0.75" header="0.3" footer="0.3"/>
      <pageSetup paperSize="9" scale="54" fitToHeight="0" orientation="landscape" r:id="rId2"/>
      <autoFilter ref="A27:R74" xr:uid="{D4F098A2-BE74-4411-BF0A-40B4B3F28CD1}"/>
    </customSheetView>
    <customSheetView guid="{229E0DC9-50DF-4430-964B-8FF11D531B37}" scale="85" showPageBreaks="1" fitToPage="1" showAutoFilter="1" topLeftCell="A28">
      <selection activeCell="O62" sqref="O62"/>
      <pageMargins left="0.7" right="0.7" top="0.75" bottom="0.75" header="0.3" footer="0.3"/>
      <pageSetup paperSize="9" scale="54" fitToHeight="0" orientation="landscape" r:id="rId3"/>
      <autoFilter ref="A27:R74" xr:uid="{F1E349D6-2B55-466E-A2B0-5386E357F6DB}"/>
    </customSheetView>
    <customSheetView guid="{3933E316-6ED5-4C04-83B1-EF09719C2D5D}" scale="85" fitToPage="1" showAutoFilter="1" topLeftCell="A83">
      <selection activeCell="O87" sqref="O87:R87"/>
      <pageMargins left="0.7" right="0.7" top="0.75" bottom="0.75" header="0.3" footer="0.3"/>
      <pageSetup paperSize="9" scale="54" fitToHeight="0" orientation="landscape" r:id="rId4"/>
      <autoFilter ref="A27:R106" xr:uid="{5AA3E653-3144-45E3-9F81-CC0D8B47266E}"/>
    </customSheetView>
    <customSheetView guid="{1D381244-AA31-427F-93D8-47BC266CDF71}" scale="85" fitToPage="1" showAutoFilter="1" topLeftCell="A63">
      <selection activeCell="C68" sqref="C68:D68"/>
      <pageMargins left="0.7" right="0.7" top="0.75" bottom="0.75" header="0.3" footer="0.3"/>
      <pageSetup paperSize="9" scale="54" fitToHeight="0" orientation="landscape" r:id="rId5"/>
      <autoFilter ref="A27:R74" xr:uid="{913A9575-54D0-4844-9A51-A5E39A5ADD41}"/>
    </customSheetView>
    <customSheetView guid="{70573866-54F7-4BFE-9B05-574FC617F02A}" scale="85" fitToPage="1" showAutoFilter="1" topLeftCell="A37">
      <selection activeCell="T38" sqref="T38"/>
      <pageMargins left="0.7" right="0.7" top="0.75" bottom="0.75" header="0.3" footer="0.3"/>
      <pageSetup paperSize="9" scale="54" fitToHeight="0" orientation="landscape" r:id="rId6"/>
      <autoFilter ref="A27:R74" xr:uid="{12499037-8931-41F7-94F9-93C84CE189E9}"/>
    </customSheetView>
  </customSheetViews>
  <mergeCells count="32">
    <mergeCell ref="A26:A27"/>
    <mergeCell ref="B26:B27"/>
    <mergeCell ref="C26:G26"/>
    <mergeCell ref="L26:N26"/>
    <mergeCell ref="E14:R14"/>
    <mergeCell ref="A15:R15"/>
    <mergeCell ref="E16:R16"/>
    <mergeCell ref="E20:R20"/>
    <mergeCell ref="A21:R21"/>
    <mergeCell ref="A22:R22"/>
    <mergeCell ref="A74:R74"/>
    <mergeCell ref="A72:R72"/>
    <mergeCell ref="A71:R71"/>
    <mergeCell ref="A5:R5"/>
    <mergeCell ref="A8:R8"/>
    <mergeCell ref="A70:R70"/>
    <mergeCell ref="A73:R73"/>
    <mergeCell ref="O26:Q26"/>
    <mergeCell ref="R26:R27"/>
    <mergeCell ref="A19:R19"/>
    <mergeCell ref="A18:D18"/>
    <mergeCell ref="E18:R18"/>
    <mergeCell ref="A12:D12"/>
    <mergeCell ref="A69:R69"/>
    <mergeCell ref="H26:K26"/>
    <mergeCell ref="A6:R6"/>
    <mergeCell ref="A13:R13"/>
    <mergeCell ref="A14:D14"/>
    <mergeCell ref="F4:P4"/>
    <mergeCell ref="J7:M7"/>
    <mergeCell ref="A17:R17"/>
    <mergeCell ref="E12:R12"/>
  </mergeCells>
  <pageMargins left="0.7" right="0.7" top="0.75" bottom="0.75" header="0.3" footer="0.3"/>
  <pageSetup paperSize="9" scale="54" fitToHeight="0"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EEB513B18D3498EA07ABA383818DE" ma:contentTypeVersion="4" ma:contentTypeDescription="Create a new document." ma:contentTypeScope="" ma:versionID="ec33410743a04eb3057c6096e266b2a9">
  <xsd:schema xmlns:xsd="http://www.w3.org/2001/XMLSchema" xmlns:xs="http://www.w3.org/2001/XMLSchema" xmlns:p="http://schemas.microsoft.com/office/2006/metadata/properties" xmlns:ns2="0f1b6211-af94-4103-917b-42bed8a6932d" xmlns:ns3="a5587eec-72ae-458d-8672-d225957edd1e" targetNamespace="http://schemas.microsoft.com/office/2006/metadata/properties" ma:root="true" ma:fieldsID="452bdc6d51d6c2afd150adb0d653ffcf" ns2:_="" ns3:_="">
    <xsd:import namespace="0f1b6211-af94-4103-917b-42bed8a6932d"/>
    <xsd:import namespace="a5587eec-72ae-458d-8672-d225957edd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b6211-af94-4103-917b-42bed8a69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87eec-72ae-458d-8672-d225957edd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1B731F-0DA1-42B6-833D-30BAEC1956A2}">
  <ds:schemaRefs>
    <ds:schemaRef ds:uri="http://schemas.microsoft.com/sharepoint/v3/contenttype/forms"/>
  </ds:schemaRefs>
</ds:datastoreItem>
</file>

<file path=customXml/itemProps2.xml><?xml version="1.0" encoding="utf-8"?>
<ds:datastoreItem xmlns:ds="http://schemas.openxmlformats.org/officeDocument/2006/customXml" ds:itemID="{4B22003B-715D-4B07-9FA8-3892AF63C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b6211-af94-4103-917b-42bed8a6932d"/>
    <ds:schemaRef ds:uri="a5587eec-72ae-458d-8672-d225957ed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09F17-D3D2-43FE-AF83-C637C38AC922}">
  <ds:schemaRefs>
    <ds:schemaRef ds:uri="http://purl.org/dc/dcmitype/"/>
    <ds:schemaRef ds:uri="a5587eec-72ae-458d-8672-d225957edd1e"/>
    <ds:schemaRef ds:uri="http://schemas.openxmlformats.org/package/2006/metadata/core-properties"/>
    <ds:schemaRef ds:uri="0f1b6211-af94-4103-917b-42bed8a6932d"/>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Indrė Antanaitienė</cp:lastModifiedBy>
  <cp:revision/>
  <cp:lastPrinted>2023-01-26T07:52:30Z</cp:lastPrinted>
  <dcterms:created xsi:type="dcterms:W3CDTF">2020-01-23T06:42:18Z</dcterms:created>
  <dcterms:modified xsi:type="dcterms:W3CDTF">2023-03-15T14:22:12Z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0x010100120EEB513B18D3498EA07ABA383818DE</vt:lpwstr>
  </property>
</Properties>
</file>