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IndreA\Desktop\ITVP\KAUNO ITVP\ITI ATASKAITAS UZ 2023 M\"/>
    </mc:Choice>
  </mc:AlternateContent>
  <xr:revisionPtr revIDLastSave="0" documentId="13_ncr:81_{F1C816FF-7712-4565-9B25-D8C7520D3A1C}" xr6:coauthVersionLast="47" xr6:coauthVersionMax="47" xr10:uidLastSave="{00000000-0000-0000-0000-000000000000}"/>
  <bookViews>
    <workbookView xWindow="-108" yWindow="-108" windowWidth="23256" windowHeight="12576" xr2:uid="{00000000-000D-0000-FFFF-FFFF00000000}"/>
  </bookViews>
  <sheets>
    <sheet name="Lapas1" sheetId="1" r:id="rId1"/>
  </sheets>
  <definedNames>
    <definedName name="_xlnm._FilterDatabase" localSheetId="0" hidden="1">Lapas1!$A$27:$R$74</definedName>
    <definedName name="Z_1D381244_AA31_427F_93D8_47BC266CDF71_.wvu.FilterData" localSheetId="0" hidden="1">Lapas1!$A$27:$R$74</definedName>
    <definedName name="Z_229E0DC9_50DF_4430_964B_8FF11D531B37_.wvu.FilterData" localSheetId="0" hidden="1">Lapas1!$A$27:$R$74</definedName>
    <definedName name="Z_3933E316_6ED5_4C04_83B1_EF09719C2D5D_.wvu.FilterData" localSheetId="0" hidden="1">Lapas1!$A$27:$R$74</definedName>
    <definedName name="Z_4C895D26_9224_48D7_8D37_287F8F097A19_.wvu.FilterData" localSheetId="0" hidden="1">Lapas1!$A$27:$R$74</definedName>
    <definedName name="Z_70573866_54F7_4BFE_9B05_574FC617F02A_.wvu.FilterData" localSheetId="0" hidden="1">Lapas1!$A$27:$R$74</definedName>
    <definedName name="Z_BAC98D9F_7D28_4D1E_A25B_1E454D3CDE61_.wvu.FilterData" localSheetId="0" hidden="1">Lapas1!$A$27:$R$74</definedName>
  </definedNames>
  <calcPr calcId="191029"/>
  <customWorkbookViews>
    <customWorkbookView name="Indrė Antanaitienė - Individuali peržiūra" guid="{BAC98D9F-7D28-4D1E-A25B-1E454D3CDE61}" mergeInterval="0" personalView="1" maximized="1" xWindow="-9" yWindow="-9" windowWidth="1938" windowHeight="1048" activeSheetId="1"/>
    <customWorkbookView name="Jūratė Verde - Individuali peržiūra" guid="{70573866-54F7-4BFE-9B05-574FC617F02A}" mergeInterval="0" personalView="1" maximized="1" xWindow="-8" yWindow="-8" windowWidth="1936" windowHeight="1056" activeSheetId="1"/>
    <customWorkbookView name="Windows User - Personal View" guid="{1D381244-AA31-427F-93D8-47BC266CDF71}" mergeInterval="0" personalView="1" maximized="1" xWindow="-9" yWindow="-9" windowWidth="1938" windowHeight="1048" activeSheetId="1"/>
    <customWorkbookView name="rpdkau06 - Individuali peržiūra" guid="{3933E316-6ED5-4C04-83B1-EF09719C2D5D}" mergeInterval="0" personalView="1" xWindow="778" yWindow="28" windowWidth="1363" windowHeight="999" activeSheetId="1" showComments="commIndAndComment"/>
    <customWorkbookView name="Viktorija Jociūtė - Individuali peržiūra" guid="{229E0DC9-50DF-4430-964B-8FF11D531B37}" mergeInterval="0" personalView="1" maximized="1" xWindow="-9" yWindow="-9" windowWidth="1938" windowHeight="1048" activeSheetId="1"/>
    <customWorkbookView name="Aida Smuiliene - Individuali peržiūra" guid="{4C895D26-9224-48D7-8D37-287F8F097A19}"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P34" i="1" l="1"/>
  <c r="O61" i="1" l="1"/>
  <c r="O63" i="1"/>
  <c r="O65" i="1"/>
  <c r="O67" i="1"/>
  <c r="G32" i="1"/>
  <c r="Q30" i="1"/>
  <c r="P30" i="1"/>
  <c r="N30" i="1"/>
  <c r="M30" i="1"/>
  <c r="G52" i="1"/>
  <c r="G51" i="1"/>
  <c r="G50" i="1"/>
  <c r="F47" i="1"/>
  <c r="G47" i="1"/>
  <c r="Q46" i="1"/>
  <c r="P46" i="1"/>
  <c r="N46" i="1"/>
  <c r="M46" i="1"/>
  <c r="G33" i="1"/>
  <c r="E31" i="1"/>
  <c r="E47" i="1"/>
  <c r="L30" i="1" l="1"/>
  <c r="O46" i="1"/>
  <c r="L46" i="1"/>
  <c r="O30" i="1"/>
  <c r="L67" i="1"/>
  <c r="O53" i="1" l="1"/>
  <c r="L35" i="1"/>
  <c r="O35" i="1"/>
  <c r="L36" i="1"/>
  <c r="O36" i="1"/>
  <c r="L37" i="1"/>
  <c r="O37" i="1"/>
  <c r="L38" i="1"/>
  <c r="O38" i="1"/>
  <c r="O34" i="1" l="1"/>
  <c r="O39" i="1"/>
  <c r="L39" i="1" l="1"/>
  <c r="L63" i="1" l="1"/>
  <c r="L65" i="1" l="1"/>
  <c r="L61" i="1"/>
  <c r="O59" i="1"/>
  <c r="L59" i="1"/>
  <c r="O57" i="1"/>
  <c r="L57" i="1"/>
  <c r="O55" i="1"/>
  <c r="L55" i="1"/>
  <c r="L53" i="1"/>
  <c r="L34" i="1"/>
</calcChain>
</file>

<file path=xl/sharedStrings.xml><?xml version="1.0" encoding="utf-8"?>
<sst xmlns="http://schemas.openxmlformats.org/spreadsheetml/2006/main" count="221" uniqueCount="152">
  <si>
    <t>Integruotų teritorijų vystymo programų 
rengimo ir įgyvendinimo gairių 4 priedas</t>
  </si>
  <si>
    <t>(įrašomas programos pavadinimas)</t>
  </si>
  <si>
    <t xml:space="preserve"> ĮGYVENDINIMO ATASKAITA</t>
  </si>
  <si>
    <t>(įrašoma programos parengimo data, registracijos numeris)</t>
  </si>
  <si>
    <t>1 lentelė. Programos SSGG lentelėje nurodytų veiksnių pokyčių įvertinimas</t>
  </si>
  <si>
    <t>Veiksniai*</t>
  </si>
  <si>
    <t>Veiksnių pokyčių vertinimas**</t>
  </si>
  <si>
    <t>Stiprybės</t>
  </si>
  <si>
    <t>1.</t>
  </si>
  <si>
    <t>Silpnybės</t>
  </si>
  <si>
    <t>Galimybės</t>
  </si>
  <si>
    <t>Grėsmės</t>
  </si>
  <si>
    <t>* Nurodomos programos  SSGG lentelėje nustatytos ir programos įgyvendinimo metu naujai paaiškėjusios stiprybės, silpnybės (problemos), galimybės ir grėsmės;</t>
  </si>
  <si>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</si>
  <si>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</si>
  <si>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</si>
  <si>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</si>
  <si>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</si>
  <si>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</si>
  <si>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</si>
  <si>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</si>
  <si>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</si>
  <si>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</si>
  <si>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</si>
  <si>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</si>
  <si>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</si>
  <si>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</si>
  <si>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</si>
  <si>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</si>
  <si>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</si>
  <si>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</si>
  <si>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</si>
  <si>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</si>
  <si>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Išmokėtas finansavimas (iš valstybės biudžeto, ES fondų ir kitos tarptautinės finansinės paramos lėšų)</t>
  </si>
  <si>
    <t>Išmokėtos veiksmo vykdytojo  ir partnerio (-ių) lėšos</t>
  </si>
  <si>
    <t>1-E</t>
  </si>
  <si>
    <t>1.1.</t>
  </si>
  <si>
    <t>1-R-1</t>
  </si>
  <si>
    <t>1.1.1.</t>
  </si>
  <si>
    <t>Priemonė:</t>
  </si>
  <si>
    <t>1-1-P-1</t>
  </si>
  <si>
    <t>Sukurtos arba atnaujintos atviros erdvės miestų vietovėse, m2</t>
  </si>
  <si>
    <t>1-1-P-2</t>
  </si>
  <si>
    <t>Pastatyti arba atnaujinti viešieji arba komerciniai pastatai miestų vietovėse, m2</t>
  </si>
  <si>
    <t>1-1-P-3</t>
  </si>
  <si>
    <t>1-1-P-4</t>
  </si>
  <si>
    <t>Modernizuoti kultūros infrastruktūros objektai, vnt.</t>
  </si>
  <si>
    <t>1-1-P-5</t>
  </si>
  <si>
    <t>Įgyvendinamas projektas</t>
  </si>
  <si>
    <t>Baigtas įgyvendinti</t>
  </si>
  <si>
    <t>1.2.</t>
  </si>
  <si>
    <t>1-R-2</t>
  </si>
  <si>
    <t>1.2.1.</t>
  </si>
  <si>
    <t>1-2-P-1</t>
  </si>
  <si>
    <t>1-2-P-2</t>
  </si>
  <si>
    <t>1-2-P-3</t>
  </si>
  <si>
    <t>1-2-P-4</t>
  </si>
  <si>
    <t>1-2-P-5</t>
  </si>
  <si>
    <t>1-2-P-6</t>
  </si>
  <si>
    <t>Bendras rekonstruotų arba atnaujintų kelių ilgis, km</t>
  </si>
  <si>
    <t>04.5.1-TID-R-516-21-0004</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</si>
  <si>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</si>
  <si>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</si>
  <si>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</si>
  <si>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</si>
  <si>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</si>
  <si>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</si>
  <si>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 xml:space="preserve">Iš viso: </t>
  </si>
  <si>
    <t>Nuo patvirtintos pagrindinės programos veiksmai nesikeitė.</t>
  </si>
  <si>
    <t>2015 m. rugsėjo 9 d. Nr. 1V-709</t>
  </si>
  <si>
    <t>Tikslas: Padidinti gyventojų verslumą ir užimtumą, kuriant ir išlaikant darbo vietas, didinant verslo įvairovę ir darbo vietų pasiekiamumą</t>
  </si>
  <si>
    <t>Užimtųjų ir darbingo amžiaus gyventojų santykis Kauno regione (be Kauno miesto savivaldybės), proc.</t>
  </si>
  <si>
    <t>Materialinės investicijos 1 gyventojui Kauno regione (be Kauno miesto savivaldybės), tūkst. Eur</t>
  </si>
  <si>
    <t>Uždavinys: Pritraukti investicijas, pertvarkant pagrindines miestų viešąsias erdves ir aktyvinant miestų traukos centrus</t>
  </si>
  <si>
    <t>Projektų, kuriuos visiškai ar iš dalies įgyvendina socialiniai partneriai ar NVO, skaičius, vnt.</t>
  </si>
  <si>
    <t>Subsidijas gavusių įmonių skaičius, vnt.</t>
  </si>
  <si>
    <t xml:space="preserve">Viešųjų materialinių ir (ar) nematerialinių investicijų (ES, valstybės, savivaldybių biudžetų ir kitų viešųjų lėšų) lėšomis numatomos įgyvendinti priemonės (kurios programos veiksmų plane bus detalizuotos iki veiksmų) </t>
  </si>
  <si>
    <t>1.1.2.</t>
  </si>
  <si>
    <t>Priemonės, siūlomos įgyvendinti per bendruomenės inicijuotos vietos plėtros iniciatyvą</t>
  </si>
  <si>
    <t>1.1.3.</t>
  </si>
  <si>
    <t>Priemonės, siūlomos įgyvendinti per konkurso būdu atrenkamus veiksmus</t>
  </si>
  <si>
    <t>Uždavinys:  Gerinti darbo jėgos judėjimo galimybes, nedidinant neigiamo poveikio aplinkai</t>
  </si>
  <si>
    <t>Gyventojų, kuriems pagerėjo susisiekimo sąlygos, dalis nuo tikslinių teritorijų bendro gyventojų skaičiaus, proc.</t>
  </si>
  <si>
    <t>Viešųjų materialinių ir (ar) nematerialinių investicijų (ES, valstybės, savivaldybių biudžetų ir kitų viešųjų lėšų) lėšomis numatomos įgyvendinti priemonės (kurios programos veiksmų plane bus detalizuotos iki veiksmų)</t>
  </si>
  <si>
    <t>Parengti darnaus judumo mieste planai, vnt.</t>
  </si>
  <si>
    <t>Įgyvendintos darnaus judumo priemonės, skaičius</t>
  </si>
  <si>
    <t>Įrengtų naujų pėsčiųjų takų ir (ar) trasų ilgis, km</t>
  </si>
  <si>
    <t xml:space="preserve">Įdiegtos saugų eismą gerinančios ir aplinkosaugos priemonės, vnt.   </t>
  </si>
  <si>
    <t>Rekonstruotų dviračių ir / ar pėsčiųjų takų ir / ar trasų ilgis, km</t>
  </si>
  <si>
    <t>1.1.9v</t>
  </si>
  <si>
    <t>Veiksmas:  Raseinių rajono kultūros centro Raseiniuose, Vytauto Didžiojo g. 10, rekonstravimas, infrastruktūros pritaikymas visuomenės poreikiams</t>
  </si>
  <si>
    <t>1.1.24v</t>
  </si>
  <si>
    <t>Veiksmas: Raseinių miesto autobusų stoties ir keleivių vežimo transporto infrastruktūros (automobilių stovėjimo ir autobusų sustojimo aikštelių, privažiuojamųjų kelių, pėsčiųjų takų) Vilniaus g. 87, Raseiniai, statyba ir modernizavimas</t>
  </si>
  <si>
    <t>1.1.25v</t>
  </si>
  <si>
    <t>Veiksmas: Raseinių miesto daugiabučių namų kiemų kompleksinis tvarkymas</t>
  </si>
  <si>
    <t>1.1.26v</t>
  </si>
  <si>
    <t>Veiksmas: Raseinių miesto V. Kudirkos g. kvartalo viešųjų erdvių ir gyvenamųjų vietų patrauklumo didinimas</t>
  </si>
  <si>
    <t>1.1.27v</t>
  </si>
  <si>
    <t>Veiksmas: Raseinių miesto centrinės dalies patrauklumo didinimas (rekonstruojant Vilniaus g. ir modernizuojant vietos bendruomenei svarbias viešąsias erdves</t>
  </si>
  <si>
    <t>1.1.28v</t>
  </si>
  <si>
    <t xml:space="preserve">Veiksmas: Raseinių miesto prekyvietės ir viešųjų erdvių modernizavimas (Vytauto Didžiojo g., Žemaitės g., V. Grybo g. ir Algirdo g.) </t>
  </si>
  <si>
    <t>1.2.12v</t>
  </si>
  <si>
    <t>Veiksmas: Raseinių miesto Partizanų g. rekonstravimas</t>
  </si>
  <si>
    <t>1.2.13v</t>
  </si>
  <si>
    <t>Veiksmas:  Raseinių miesto Aguonų g. rekonstravimas</t>
  </si>
  <si>
    <t>1.2.14v</t>
  </si>
  <si>
    <t>Veiksmas: Raseinių miesto Žemaičių g. rekonstravimas</t>
  </si>
  <si>
    <t>1.2.15v</t>
  </si>
  <si>
    <t>Veiksmas:  Raseinių miesto V. Kudirkos g. rekonstravimas</t>
  </si>
  <si>
    <t>1.2.16v</t>
  </si>
  <si>
    <t>Veiksmas: pėsčiųjų ir dviračių takų statyba Raseinių miesto Žvyryno g., Žibuoklių g. ir Maironio g. dalyse</t>
  </si>
  <si>
    <t>1.2.17v</t>
  </si>
  <si>
    <t xml:space="preserve">Veiksmas: Raseinių miesto Turgaus g. rekonstravimas </t>
  </si>
  <si>
    <t>Veiksmas:  Raseinių miesto Algirdo g. rekonstravimas</t>
  </si>
  <si>
    <t>Veiksmas: Raseinių miesto Turgaus g. rekonstravimas II etapas</t>
  </si>
  <si>
    <t>COVID-19</t>
  </si>
  <si>
    <t>Atsirado vienas naujas neįvertintas veiksnys, tai COVID-19, kuris turėjo įtakos vykdant projektus.</t>
  </si>
  <si>
    <t>Nr. 07.1.1-CPVA-R-305-21-0004</t>
  </si>
  <si>
    <t>07.1.1-CPVA-R-905-21-0007</t>
  </si>
  <si>
    <t>07.1.1-CPVA-R-905-21-0005</t>
  </si>
  <si>
    <t>07.1.1-CPVA-R-905-21-0006</t>
  </si>
  <si>
    <t>07.1.1-CPVA-R-905-21-0018</t>
  </si>
  <si>
    <t>2.685,47</t>
  </si>
  <si>
    <t>06.2.1-TID-R-511-21-0009</t>
  </si>
  <si>
    <t>06.2.1-TID-R-511-21-0017</t>
  </si>
  <si>
    <t>06.2.1-TID-R-511-21-0019</t>
  </si>
  <si>
    <t>06.2.1-TID-R-511-21</t>
  </si>
  <si>
    <t>06.2.1-TID-R-511-21-0027</t>
  </si>
  <si>
    <t>06.2.1-TID-R-511-21-0013</t>
  </si>
  <si>
    <t>06.2.1-TID-R-511-21-0014 </t>
  </si>
  <si>
    <t>Kauno regiono integruota teritorijų vystymo programa (Raseinių miesto integruotos teritorijų vystymo programos veiksmai)</t>
  </si>
  <si>
    <t>Įdiegtos saugų eismą gerinančios ir aplinkosaugos priemonės</t>
  </si>
  <si>
    <t xml:space="preserve">Rodiklis pasiektas įgyvendinus 1.1.24v Veiksmą: Raseinių miesto autobusų stoties ir keleivių vežimo transporto infrastruktūros (automobilių stovėjimo ir autobusų sustojimo aikštelių, privažiuojamųjų kelių, pėsčiųjų takų) Vilniaus g. 87, Raseiniai, statyba ir modernizavimas </t>
  </si>
  <si>
    <t>Bus vedamas bendras Kauno regiono rodiklis pagal statistikos duomenis</t>
  </si>
  <si>
    <t>1.2.11v</t>
  </si>
  <si>
    <t>1.2.21v</t>
  </si>
  <si>
    <t>74 </t>
  </si>
  <si>
    <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theme="1"/>
        <rFont val="Times New Roman"/>
        <family val="1"/>
      </rPr>
      <t xml:space="preserve"> tikslinės teritorijos vystymui svarbių veiksnių).</t>
    </r>
  </si>
  <si>
    <t xml:space="preserve">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įsigyta koncertinė garso įranga. Pradėti salės atnaujinimo bendra statybiniai darbai, tačiau dėl rangovo bankroto nebaigti iki planuoto termino pabaigos.  Projekto įgyvendinimo pabaiga buvo numatyta 2021 m., tačiau dėl buvusio rangovo bankroto ir ilgai užsitęsusių viešųjų pirkimų procedūrų, projekto pabaiga buvo nukelta į 2023 m. Nauja rangos darbų sutartis pasirašyta 2021-09-20, kurią įgyvendinant užbaigti ir salės atnaujinimo darbai. Nors visos projekto veiklos yra baigtos,  tačiau atsižvelgiant į tai, kad neįmanoma priduoti salės užbaigimo etapo pastate, kuriame vykdomi viso statinio rekonstravimo darbai, suderinus su VšĮ CPVA, finansavimo sutarties užbaigimas, pateikiant galutinį mokėjimo prašymą, pratęstas iki 2024-07-31.
</t>
  </si>
  <si>
    <t>Veiksmo įgyvendinimo pradžia 2017 m., pabaiga 2021 m. 2015 m. parengtas Investicinis projektas. 2016 m. pateiktas projektinis pasiūlymas. Projektas įtrauktas į Kauno regiono projektų sąrašą. Finansavimo administravimo sutartis pasirašyta 2017-04-11.  Sutvarkyta planuota Prabaudus parko dalis. Pasiektas įgyvendinimo rodiklis. Sukurtos arba atnaujintos atviros erdvės miestų vietovėse  12234 m2 Sutvarkyta Nepriklausomybės aikštė. Pasiektas įgyvendinimo rodiklis Sukurtos arba atnaujintos atviros erdvės miestų vietovėse  4660 m2. Baigti Vilniaus g. rekonstrukcijos darbai. Projekto įgyvendinimo pabaiga dėl Covid-19 pandemijos buvo nukelta į 2021 m., CPVA 2021 m. atliko projekto patikrą, tačiau nėra gauta galutinė išvada ir galutinio mokėjimo prašymo pateikimo data nukelta į 2022-12-31. Savivaldybės prisidėjimas prie projekto, įskaitant tinkamas, bet nepadengiančias projekto finansavimą, iš viso 533634,30 Eur. 2022-09-02 CPVA priėmė sprendimą dėl lėšų grąžinimo iš įgyvendinamo projekto dėl pažeidimo: -113673.76 eurų, iš jų grąžintina projektui skirto finansavimo lėšų suma yra -97131.01 eurų. Vilniaus apygardos administraciniame teisme priimtas  Raseinių rajono savivaldybės administracijos skundas dėl sprendimo panaikinimo (Pažeidimo unikalus kodas R1303/VRM/07.1.1-CPVA-R-905-21-0006/03). Įgyvendinimo rodiklis bus užskaitytas patvirtinus GMP, kuris pateiktas 2024-01-22 (dėl CPVA tikslinamos finansavimo sutarties ir pateikto papildomo finansavimo prašymo bei skundžiamo 2023-12-06 priimto Vilniaus apygardos teismo sprendimo dėl pritaikytos finansinės korekcijos).</t>
  </si>
  <si>
    <t xml:space="preserve">Informacijos šaltinis: Lietuvos statistikos departamentas. Rodikliui daro įtaką bendrosios ekonominės tendencijos. Dalis Programoje planuotų veiksmų, kurie turės įtakos rodikliui,  2023 m. nebaigti.
</t>
  </si>
  <si>
    <t>1.1.9v Veiksmo: Raseinių rajono kultūros centro Raseiniuose, Vytauto Didžiojo g. 10, rekonstravimas, infrastruktūros pritaikymas visuomenės poreikiams įgyvendinimo terminas nukeltas į 2024 m. (rangos darbai baigti).</t>
  </si>
  <si>
    <t>Veiksmo įgyvendinimo pradžia 2018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Covid-19 pandemijos. CPVA atliko projekto patikrą vietoje, ir patikslino projekto biudžetą, atsižvelgiant į su CPVA yra suderintą veiklos pelno skaičiuoklę, kuri pateikta kartu su galutiniu mokėjimo prašymu (nustatytas veiklos pelnas – 43.831,04 Eur ), todėl dalis lėšų turės būti grąžinta. Atkreipiamas dėmesys, kad CPVA nustatyta projektui išmokėto finansavimo grąžintina lėšų suma -  75.992,15 Eur.</t>
  </si>
  <si>
    <t>Savivaldybės prisidėjimas prie projekto,  įskaitant tinkamas, bet nepadengiančias projekto finansavimą, iš viso 52095,13 Eur</t>
  </si>
  <si>
    <t>Savivaldybės prisidėjimas prie projekto, įskaitant tinkamas, bet nepadengiančias projekto finansavimą, iš viso 28555,90  Eur</t>
  </si>
  <si>
    <t>Savivaldybės prisidėjimas prie projekto,  įskaitant tinkamas, bet nepadengiančias projekto finansavimą, iš viso 54154,31 Eur</t>
  </si>
  <si>
    <t>Savivaldybės prisidėjimas prie projekto,   įskaitant tinkamas, bet nepadengiančias projekto finansavimą, iš viso 89882,57 Eur</t>
  </si>
  <si>
    <t xml:space="preserve">Įrengto tako Maironio g. rodiklio dalis (0,16 km) neužskaityta CPVA dėl klaidos statybą leidžiančiame dokumente, negalint užbaigti statybos užbaigimo procedūrų. Savivaldybė objekto įgyvendinimo darbus, kurie faktiškai yra atlikti, apmokėjo Savivaldybės biudžeto lėšomis. </t>
  </si>
  <si>
    <t>Savivaldybės prisidėjimas prie projekto,   įskaitant tinkamas, bet nepadengiančias projekto finansavimo, iš viso 21021,57 Eur</t>
  </si>
  <si>
    <t>Savivaldybės prisidėjimas prie projekto,  įskaitant tinkamas, bet nepadengiančias projekto finansavimo, iš viso 61402,10  Eur</t>
  </si>
  <si>
    <t>Veiksmo įgyvendinimo pradžia 2020 m., pabaiga 2021 m. 2016 m. pateiktas projektinis pasiūlymas. Projektas įtrauktas į Kauno regiono projektų sąrašą. Paraiška pateikta įgyvendinančiajai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pasiektas 2022 m.</t>
  </si>
  <si>
    <t>Rodiklis paskaičiuotas įtraukiant baigtų veiksmų (dėl kurių jau yra patvirtinti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</si>
</sst>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sz val="10"/>
      <name val="Arial"/>
      <family val="2"/>
      <charset val="186"/>
    </font>
    <font>
      <i/>
      <sz val="9"/>
      <name val="Times New Roman"/>
      <family val="1"/>
    </font>
    <font>
      <sz val="12"/>
      <color theme="1"/>
      <name val="Times New Roman"/>
      <family val="1"/>
    </font>
    <font>
      <i/>
      <sz val="11"/>
      <color theme="1"/>
      <name val="Calibri"/>
      <family val="2"/>
      <scheme val="minor"/>
    </font>
    <font>
      <b/>
      <sz val="9"/>
      <name val="Times New Roman"/>
      <family val="1"/>
    </font>
    <font>
      <b/>
      <sz val="9"/>
      <color theme="1"/>
      <name val="Times New Roman"/>
      <family val="1"/>
    </font>
    <font>
      <sz val="9"/>
      <name val="Times New Roman"/>
      <family val="1"/>
    </font>
    <font>
      <i/>
      <sz val="9"/>
      <color theme="1"/>
      <name val="Times New Roman"/>
      <family val="1"/>
    </font>
    <font>
      <i/>
      <sz val="9"/>
      <color rgb="FFFF0000"/>
      <name val="Times New Roman"/>
      <family val="1"/>
      <charset val="186"/>
    </font>
    <font>
      <sz val="11"/>
      <color rgb="FFFF0000"/>
      <name val="Calibri"/>
      <family val="2"/>
      <charset val="186"/>
      <scheme val="minor"/>
    </font>
    <font>
      <i/>
      <sz val="9"/>
      <name val="Times New Roman"/>
      <family val="1"/>
      <charset val="186"/>
    </font>
    <font>
      <sz val="9"/>
      <name val="Times New Roman"/>
      <family val="1"/>
      <charset val="186"/>
    </font>
    <font>
      <i/>
      <sz val="11"/>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6" fillId="0" borderId="0"/>
  </cellStyleXfs>
  <cellXfs count="91">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9" fillId="0" borderId="0" xfId="0" applyFont="1" applyAlignment="1">
      <alignment horizontal="left" vertical="top" wrapText="1"/>
    </xf>
    <xf numFmtId="0" fontId="10" fillId="0" borderId="1" xfId="1" applyFont="1" applyBorder="1" applyAlignment="1">
      <alignment horizontal="center" vertical="center" wrapText="1"/>
    </xf>
    <xf numFmtId="0" fontId="12" fillId="2" borderId="2" xfId="0" applyFont="1" applyFill="1" applyBorder="1" applyAlignment="1">
      <alignment vertical="center" wrapText="1"/>
    </xf>
    <xf numFmtId="0" fontId="10" fillId="2" borderId="2" xfId="0" applyFont="1" applyFill="1" applyBorder="1" applyAlignment="1">
      <alignment vertical="center" wrapText="1"/>
    </xf>
    <xf numFmtId="0" fontId="1" fillId="0" borderId="0" xfId="0" applyFont="1" applyAlignment="1">
      <alignment wrapText="1"/>
    </xf>
    <xf numFmtId="0" fontId="7"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2" fillId="2" borderId="2" xfId="0" applyFont="1" applyFill="1" applyBorder="1" applyAlignment="1">
      <alignment horizontal="left" vertical="center" wrapText="1"/>
    </xf>
    <xf numFmtId="0" fontId="12" fillId="2" borderId="2" xfId="0" applyFont="1" applyFill="1" applyBorder="1" applyAlignment="1">
      <alignment vertical="top" wrapText="1"/>
    </xf>
    <xf numFmtId="2" fontId="12" fillId="2" borderId="2" xfId="0" applyNumberFormat="1" applyFont="1" applyFill="1" applyBorder="1" applyAlignment="1">
      <alignment vertical="center" wrapText="1"/>
    </xf>
    <xf numFmtId="4" fontId="12" fillId="2" borderId="2" xfId="0" applyNumberFormat="1" applyFont="1" applyFill="1" applyBorder="1" applyAlignment="1">
      <alignment vertical="center" wrapText="1"/>
    </xf>
    <xf numFmtId="3" fontId="12" fillId="2" borderId="2" xfId="0" applyNumberFormat="1" applyFont="1" applyFill="1" applyBorder="1" applyAlignment="1">
      <alignment vertical="center" wrapText="1"/>
    </xf>
    <xf numFmtId="0" fontId="15" fillId="0" borderId="0" xfId="0" applyFont="1"/>
    <xf numFmtId="0" fontId="3" fillId="3" borderId="11" xfId="0" applyFont="1" applyFill="1" applyBorder="1"/>
    <xf numFmtId="0" fontId="3" fillId="3" borderId="7" xfId="0" applyFont="1" applyFill="1" applyBorder="1"/>
    <xf numFmtId="0" fontId="3" fillId="3" borderId="12" xfId="0" applyFont="1" applyFill="1" applyBorder="1"/>
    <xf numFmtId="0" fontId="3" fillId="3" borderId="3" xfId="0" applyFont="1" applyFill="1" applyBorder="1"/>
    <xf numFmtId="0" fontId="3" fillId="3" borderId="4" xfId="0" applyFont="1" applyFill="1" applyBorder="1"/>
    <xf numFmtId="0" fontId="3" fillId="3" borderId="8" xfId="0" applyFont="1" applyFill="1" applyBorder="1"/>
    <xf numFmtId="0" fontId="10" fillId="0" borderId="2"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vertical="top" wrapText="1"/>
    </xf>
    <xf numFmtId="0" fontId="12" fillId="0" borderId="1"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vertical="center" wrapText="1"/>
    </xf>
    <xf numFmtId="0" fontId="10"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2" fillId="2" borderId="2" xfId="0" applyFont="1" applyFill="1" applyBorder="1" applyAlignment="1">
      <alignment horizontal="right" vertical="center" wrapText="1"/>
    </xf>
    <xf numFmtId="0" fontId="10" fillId="3" borderId="2" xfId="0" applyFont="1" applyFill="1" applyBorder="1" applyAlignment="1">
      <alignment vertical="center" wrapText="1"/>
    </xf>
    <xf numFmtId="0" fontId="12" fillId="3" borderId="2" xfId="0" applyFont="1" applyFill="1" applyBorder="1" applyAlignment="1">
      <alignment vertical="center" wrapText="1"/>
    </xf>
    <xf numFmtId="0" fontId="12" fillId="3" borderId="10" xfId="0" applyFont="1" applyFill="1" applyBorder="1" applyAlignment="1">
      <alignment vertical="center" wrapText="1"/>
    </xf>
    <xf numFmtId="0" fontId="12" fillId="3" borderId="8" xfId="0" applyFont="1" applyFill="1" applyBorder="1" applyAlignment="1">
      <alignment vertical="center" wrapText="1"/>
    </xf>
    <xf numFmtId="2" fontId="0" fillId="0" borderId="0" xfId="0" applyNumberFormat="1"/>
    <xf numFmtId="2" fontId="10" fillId="3" borderId="2" xfId="0" applyNumberFormat="1" applyFont="1" applyFill="1" applyBorder="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0" fillId="0" borderId="3" xfId="1" applyFont="1" applyBorder="1" applyAlignment="1">
      <alignment horizontal="center" vertical="center" wrapText="1"/>
    </xf>
    <xf numFmtId="0" fontId="1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left"/>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pplyAlignment="1">
      <alignment horizontal="left" wrapText="1"/>
    </xf>
    <xf numFmtId="0" fontId="11" fillId="0" borderId="0" xfId="0" applyFont="1" applyAlignment="1">
      <alignment horizontal="left" wrapText="1"/>
    </xf>
    <xf numFmtId="0" fontId="7"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center"/>
    </xf>
    <xf numFmtId="0" fontId="7" fillId="0" borderId="0" xfId="0" applyFont="1" applyAlignment="1">
      <alignment horizontal="center" vertical="center"/>
    </xf>
    <xf numFmtId="0" fontId="13" fillId="0" borderId="0" xfId="0" applyFont="1" applyAlignment="1">
      <alignment horizontal="left" vertical="top"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8" xfId="0" applyFont="1" applyBorder="1" applyAlignment="1">
      <alignment horizontal="lef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13" fillId="0" borderId="7" xfId="0" applyFont="1" applyBorder="1" applyAlignment="1">
      <alignment horizontal="left" vertical="top" wrapText="1"/>
    </xf>
    <xf numFmtId="0" fontId="4"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8"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8" xfId="0" applyFont="1" applyBorder="1" applyAlignment="1">
      <alignment horizontal="left" wrapText="1"/>
    </xf>
    <xf numFmtId="0" fontId="5" fillId="0" borderId="6" xfId="0" applyFont="1" applyBorder="1" applyAlignment="1">
      <alignment horizontal="center" wrapText="1"/>
    </xf>
    <xf numFmtId="0" fontId="4" fillId="0" borderId="6" xfId="0" applyFont="1" applyBorder="1" applyAlignment="1">
      <alignment horizontal="center"/>
    </xf>
    <xf numFmtId="0" fontId="3" fillId="0" borderId="0" xfId="0" applyFont="1" applyAlignment="1">
      <alignment horizontal="right" wrapText="1"/>
    </xf>
    <xf numFmtId="0" fontId="0" fillId="0" borderId="0" xfId="0" applyFont="1"/>
    <xf numFmtId="0" fontId="16" fillId="0" borderId="0" xfId="0" applyFont="1" applyAlignment="1">
      <alignment horizontal="center" vertical="center"/>
    </xf>
    <xf numFmtId="0" fontId="17" fillId="0" borderId="2" xfId="0" applyFont="1" applyBorder="1" applyAlignment="1">
      <alignment horizontal="center" vertical="center" wrapText="1"/>
    </xf>
    <xf numFmtId="0" fontId="17" fillId="2" borderId="2" xfId="0" applyFont="1" applyFill="1" applyBorder="1" applyAlignment="1">
      <alignment vertical="center" wrapText="1"/>
    </xf>
    <xf numFmtId="0" fontId="16" fillId="2" borderId="2" xfId="0" applyFont="1" applyFill="1" applyBorder="1" applyAlignment="1">
      <alignment horizontal="left" vertical="top" wrapText="1"/>
    </xf>
    <xf numFmtId="0" fontId="17" fillId="2" borderId="2" xfId="0" applyFont="1" applyFill="1" applyBorder="1" applyAlignment="1">
      <alignment wrapText="1"/>
    </xf>
    <xf numFmtId="0" fontId="17" fillId="3" borderId="2" xfId="0" applyFont="1" applyFill="1" applyBorder="1" applyAlignment="1">
      <alignment vertical="center" wrapText="1"/>
    </xf>
    <xf numFmtId="0" fontId="17" fillId="2" borderId="2" xfId="0" applyFont="1" applyFill="1" applyBorder="1" applyAlignment="1">
      <alignment horizontal="left" vertical="top" wrapText="1"/>
    </xf>
    <xf numFmtId="0" fontId="17" fillId="0" borderId="2" xfId="0" applyFont="1" applyBorder="1" applyAlignment="1">
      <alignment vertical="center" wrapText="1"/>
    </xf>
    <xf numFmtId="0" fontId="18" fillId="0" borderId="0" xfId="0" applyFont="1" applyAlignment="1">
      <alignment horizontal="left" vertical="top" wrapText="1"/>
    </xf>
  </cellXfs>
  <cellStyles count="2">
    <cellStyle name="Įprastas" xfId="0" builtinId="0"/>
    <cellStyle name="Įprastas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usernames" Target="revisions/userNames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0.xml"/><Relationship Id="rId112" Type="http://schemas.openxmlformats.org/officeDocument/2006/relationships/revisionLog" Target="revisionLog5.xml"/><Relationship Id="rId116" Type="http://schemas.openxmlformats.org/officeDocument/2006/relationships/revisionLog" Target="revisionLog9.xml"/><Relationship Id="rId111" Type="http://schemas.openxmlformats.org/officeDocument/2006/relationships/revisionLog" Target="revisionLog4.xml"/><Relationship Id="rId115" Type="http://schemas.openxmlformats.org/officeDocument/2006/relationships/revisionLog" Target="revisionLog8.xml"/><Relationship Id="rId114" Type="http://schemas.openxmlformats.org/officeDocument/2006/relationships/revisionLog" Target="revisionLog7.xml"/><Relationship Id="rId119" Type="http://schemas.openxmlformats.org/officeDocument/2006/relationships/revisionLog" Target="revisionLog1.xml"/><Relationship Id="rId113" Type="http://schemas.openxmlformats.org/officeDocument/2006/relationships/revisionLog" Target="revisionLog6.xml"/><Relationship Id="rId118"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6C8D871-804A-400F-89AB-A693D6C67000}" diskRevisions="1" revisionId="1363" version="6">
  <header guid="{2A004C17-7610-4B1D-A543-E2DA12D28D3D}" dateTime="2024-02-05T09:11:28" maxSheetId="2" userName="Indrė Antanaitienė" r:id="rId111" minRId="1339" maxRId="1343">
    <sheetIdMap count="1">
      <sheetId val="1"/>
    </sheetIdMap>
  </header>
  <header guid="{C091F953-E271-4C2C-BE9B-37DBE86B56F1}" dateTime="2024-02-05T09:12:43" maxSheetId="2" userName="Indrė Antanaitienė" r:id="rId112" minRId="1345">
    <sheetIdMap count="1">
      <sheetId val="1"/>
    </sheetIdMap>
  </header>
  <header guid="{9031206E-0A1E-4D53-9AC6-B818A10B8559}" dateTime="2024-02-05T09:22:45" maxSheetId="2" userName="Indrė Antanaitienė" r:id="rId113" minRId="1346" maxRId="1354">
    <sheetIdMap count="1">
      <sheetId val="1"/>
    </sheetIdMap>
  </header>
  <header guid="{9E06C27C-96C9-435C-859B-2D21F464AADF}" dateTime="2024-02-05T09:25:36" maxSheetId="2" userName="Indrė Antanaitienė" r:id="rId114" minRId="1355">
    <sheetIdMap count="1">
      <sheetId val="1"/>
    </sheetIdMap>
  </header>
  <header guid="{4FA85AFB-3182-4E91-BAE9-1E681D893229}" dateTime="2024-02-05T09:50:29" maxSheetId="2" userName="Indrė Antanaitienė" r:id="rId115" minRId="1356">
    <sheetIdMap count="1">
      <sheetId val="1"/>
    </sheetIdMap>
  </header>
  <header guid="{FEAE00AC-D561-4A36-A244-9C62D356F125}" dateTime="2024-02-05T09:51:08" maxSheetId="2" userName="Indrė Antanaitienė" r:id="rId116" minRId="1357">
    <sheetIdMap count="1">
      <sheetId val="1"/>
    </sheetIdMap>
  </header>
  <header guid="{44D5BF1C-874F-4787-8A12-DA1EF2845516}" dateTime="2024-02-05T15:54:00" maxSheetId="2" userName="Indrė Antanaitienė" r:id="rId117">
    <sheetIdMap count="1">
      <sheetId val="1"/>
    </sheetIdMap>
  </header>
  <header guid="{22404A31-57ED-4396-B160-373CE71E8ED1}" dateTime="2024-02-15T14:58:24" maxSheetId="2" userName="Indrė Antanaitienė" r:id="rId118" minRId="1359">
    <sheetIdMap count="1">
      <sheetId val="1"/>
    </sheetIdMap>
  </header>
  <header guid="{86C8D871-804A-400F-89AB-A693D6C67000}" dateTime="2024-02-29T14:37:04" maxSheetId="2" userName="Indrė Antanaitienė" r:id="rId119" minRId="1361" maxRId="1362">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61" sId="1">
    <oc r="R61" t="inlineStr">
      <is>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pasiektas 2022 m.</t>
      </is>
    </oc>
    <nc r="R61" t="inlineStr">
      <is>
        <t>Veiksmo įgyvendinimo pradžia 2020 m., pabaiga 2021 m. 2016 m. pateiktas projektinis pasiūlymas. Projektas įtrauktas į Kauno regiono projektų sąrašą. Paraiška pateikta įgyvendinančiajai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pasiektas 2022 m.</t>
      </is>
    </nc>
  </rcc>
  <rcc rId="1362" sId="1">
    <oc r="R31" t="inlineStr">
      <is>
        <t>Rodiklis paskaičiuotas įtraukiant baigtų veiksmų (dėl kurių jau yra patvirtiniti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is>
    </oc>
    <nc r="R31" t="inlineStr">
      <is>
        <t>Rodiklis paskaičiuotas įtraukiant baigtų veiksmų (dėl kurių jau yra patvirtinti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is>
    </nc>
  </rcc>
  <rfmt sheetId="1" sqref="R1:R1048576" start="0" length="2147483647">
    <dxf>
      <font>
        <b/>
        <charset val="186"/>
      </font>
    </dxf>
  </rfmt>
  <rfmt sheetId="1" sqref="R1:R1048576" start="0" length="2147483647">
    <dxf>
      <font>
        <b val="0"/>
        <charset val="186"/>
      </font>
    </dxf>
  </rfmt>
  <rcv guid="{BAC98D9F-7D28-4D1E-A25B-1E454D3CDE61}" action="delete"/>
  <rdn rId="0" localSheetId="1" customView="1" name="Z_BAC98D9F_7D28_4D1E_A25B_1E454D3CDE61_.wvu.FilterData" hidden="1" oldHidden="1">
    <formula>Lapas1!$A$27:$R$74</formula>
    <oldFormula>Lapas1!$A$27:$R$74</oldFormula>
  </rdn>
  <rcv guid="{BAC98D9F-7D28-4D1E-A25B-1E454D3CDE61}"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AC98D9F-7D28-4D1E-A25B-1E454D3CDE61}" action="delete"/>
  <rdn rId="0" localSheetId="1" customView="1" name="Z_BAC98D9F_7D28_4D1E_A25B_1E454D3CDE61_.wvu.FilterData" hidden="1" oldHidden="1">
    <formula>Lapas1!$A$27:$R$74</formula>
    <oldFormula>Lapas1!$A$27:$R$74</oldFormula>
  </rdn>
  <rcv guid="{BAC98D9F-7D28-4D1E-A25B-1E454D3CDE61}"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9" sId="1">
    <oc r="G34">
      <v>0</v>
    </oc>
    <nc r="G34">
      <v>1</v>
    </nc>
  </rcc>
  <rcv guid="{BAC98D9F-7D28-4D1E-A25B-1E454D3CDE61}" action="delete"/>
  <rdn rId="0" localSheetId="1" customView="1" name="Z_BAC98D9F_7D28_4D1E_A25B_1E454D3CDE61_.wvu.FilterData" hidden="1" oldHidden="1">
    <formula>Lapas1!$A$27:$R$74</formula>
    <oldFormula>Lapas1!$A$27:$R$74</oldFormula>
  </rdn>
  <rcv guid="{BAC98D9F-7D28-4D1E-A25B-1E454D3CDE6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9" sId="1">
    <oc r="R29" t="inlineStr">
      <is>
        <t xml:space="preserve">Informacijos šaltinis: Lietuvos statistikos departamentas. Rodikliui daro įtaką bendrosios ekonominės tendencijos. Dalis Programoje planuotų veiksmų, kurie turės įtakos rodikliui,  2022 m. nebaigti.
</t>
      </is>
    </oc>
    <nc r="R29" t="inlineStr">
      <is>
        <t xml:space="preserve">Informacijos šaltinis: Lietuvos statistikos departamentas. Rodikliui daro įtaką bendrosios ekonominės tendencijos. Dalis Programoje planuotų veiksmų, kurie turės įtakos rodikliui,  2023 m. nebaigti.
</t>
      </is>
    </nc>
  </rcc>
  <rcc rId="1340" sId="1">
    <oc r="R28" t="inlineStr">
      <is>
        <t xml:space="preserve">Informacijos šaltinis: Lietuvos statistikos departamentas. Rodikliui daro įtaką bendrosios ekonominės tendencijos. Dalis Programoje planuotų veiksmų, kurie turės įtakos rodikliui,  2022 m. nebaigti.
</t>
      </is>
    </oc>
    <nc r="R28" t="inlineStr">
      <is>
        <t xml:space="preserve">Informacijos šaltinis: Lietuvos statistikos departamentas. Rodikliui daro įtaką bendrosios ekonominės tendencijos. Dalis Programoje planuotų veiksmų, kurie turės įtakos rodikliui,  2023 m. nebaigti.
</t>
      </is>
    </nc>
  </rcc>
  <rcc rId="1341" sId="1">
    <oc r="R33" t="inlineStr">
      <is>
        <t>1.1.9v Veiksmo: Raseinių rajono kultūros centro Raseiniuose, Vytauto Didžiojo g. 10, rekonstravimas, infrastruktūros pritaikymas visuomenės poreikiams įgyvendinimo terminas nukeltas į 2023 m. (rangos darbai baigti).</t>
      </is>
    </oc>
    <nc r="R33" t="inlineStr">
      <is>
        <t>1.1.9v Veiksmo: Raseinių rajono kultūros centro Raseiniuose, Vytauto Didžiojo g. 10, rekonstravimas, infrastruktūros pritaikymas visuomenės poreikiams įgyvendinimo terminas nukeltas į 2024 m. (rangos darbai baigti).</t>
      </is>
    </nc>
  </rcc>
  <rcc rId="1342" sId="1">
    <oc r="G31">
      <f>SUM(G35,G36,G37)</f>
    </oc>
    <nc r="G31">
      <f>SUM(G35,G36,G37,G39)</f>
    </nc>
  </rcc>
  <rcc rId="1343" sId="1">
    <oc r="R31" t="inlineStr">
      <is>
        <t xml:space="preserve">Rodiklis paskaičiuotas įtraukiant baigtų veiksmų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t>
      </is>
    </oc>
    <nc r="R31" t="inlineStr">
      <is>
        <t xml:space="preserve">Rodiklis paskaičiuotas įtraukiant baigtų veiksmų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 </t>
      </is>
    </nc>
  </rcc>
  <rcv guid="{BAC98D9F-7D28-4D1E-A25B-1E454D3CDE61}" action="delete"/>
  <rdn rId="0" localSheetId="1" customView="1" name="Z_BAC98D9F_7D28_4D1E_A25B_1E454D3CDE61_.wvu.FilterData" hidden="1" oldHidden="1">
    <formula>Lapas1!$A$27:$R$74</formula>
    <oldFormula>Lapas1!$A$27:$R$74</oldFormula>
  </rdn>
  <rcv guid="{BAC98D9F-7D28-4D1E-A25B-1E454D3CDE6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5" sId="1">
    <oc r="R39" t="inlineStr">
      <is>
        <t>Veiksmo įgyvendinimo pradžia 2018 m., pabaiga 2021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Covid-19 pandemijos. CPVA atliko projekto patikrą vietoje, ir patikslino projekto biudžetą, atsižvelgiant į su CPVA yra suderintą veiklos pelno skaičiuoklę, kuri pateikta kartu su galutiniu mokėjimo prašymu (nustatytas veiklos pelnas – 43.831,04 Eur ), todėl dalis lėšų turės būti grąžinta. Atkreipiamas dėmesys, kad CPVA nustatyta projektui išmokėto finansavimo grąžintina lėšų suma -  75.992,15 Eur.</t>
      </is>
    </oc>
    <nc r="R39" t="inlineStr">
      <is>
        <t>Veiksmo įgyvendinimo pradžia 2018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buvo numatyta 2021 m. dėl Covid-19 pandemijos. CPVA atliko projekto patikrą vietoje, ir patikslino projekto biudžetą, atsižvelgiant į su CPVA yra suderintą veiklos pelno skaičiuoklę, kuri pateikta kartu su galutiniu mokėjimo prašymu (nustatytas veiklos pelnas – 43.831,04 Eur ), todėl dalis lėšų turės būti grąžinta. Atkreipiamas dėmesys, kad CPVA nustatyta projektui išmokėto finansavimo grąžintina lėšų suma -  75.992,15 Eur.</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6" sId="1">
    <oc r="R31" t="inlineStr">
      <is>
        <t xml:space="preserve">Rodiklis paskaičiuotas įtraukiant baigtų veiksmų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 </t>
      </is>
    </oc>
    <nc r="R31" t="inlineStr">
      <is>
        <t>Rodiklis paskaičiuotas įtraukiant baigtų veiksmų (d4l kuri7 jau yra patvirtiniti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is>
    </nc>
  </rcc>
  <rfmt sheetId="1" sqref="F50" start="0" length="2147483647">
    <dxf>
      <font>
        <color auto="1"/>
      </font>
    </dxf>
  </rfmt>
  <rcc rId="1347" sId="1">
    <nc r="R53" t="inlineStr">
      <is>
        <t>Savivaldybės prisidėjimas prie projekto,  įskaitant tinkamas, bet nepadengiančias projekto finansavimą, iš viso 52095,13 Eur</t>
      </is>
    </nc>
  </rcc>
  <rcc rId="1348" sId="1">
    <nc r="R55" t="inlineStr">
      <is>
        <t>Savivaldybės prisidėjimas prie projekto, įskaitant tinkamas, bet nepadengiančias projekto finansavimą, iš viso 28555,90  Eur</t>
      </is>
    </nc>
  </rcc>
  <rcc rId="1349" sId="1">
    <nc r="R57" t="inlineStr">
      <is>
        <t>Savivaldybės prisidėjimas prie projekto,  įskaitant tinkamas, bet nepadengiančias projekto finansavimą, iš viso 54154,31 Eur</t>
      </is>
    </nc>
  </rcc>
  <rcc rId="1350" sId="1">
    <nc r="R59" t="inlineStr">
      <is>
        <t>Savivaldybės prisidėjimas prie projekto,   įskaitant tinkamas, bet nepadengiančias projekto finansavimą, iš viso 89882,57 Eur</t>
      </is>
    </nc>
  </rcc>
  <rcc rId="1351" sId="1">
    <nc r="R61" t="inlineStr">
      <is>
        <t>Veiksmo įgyvendinimo pradžia 2020 m., pabaiga 2021 m. 2016 m. pateiktas projektinis pasiūlymas. Projektas įtrauktas į Kauno regiono projektų sąrašą. Paraiška pateikta įgyvendinančiąjai institucijai 2019-11-29. Projekto įgyvendinimo pabaiga buvo numatyta 2021-04-30. Dėl COVID 19 pandemijos CPVA patikra įvyko, tačiau dėl dokumentų tikslinimo Galutinio mokėjimo prašymo data nukelta į 2022 m. Savivaldybės prisidėjimas prie projekto,  įskaitant tinkamas, bet nepadengiančias projekto finansavimą, iš viso 58139,43 Eur. Įgyvendinimo rodiklis pasiektas 2022 m.</t>
      </is>
    </nc>
  </rcc>
  <rcc rId="1352" sId="1">
    <nc r="R62" t="inlineStr">
      <is>
        <t xml:space="preserve">Įrengto tako Maironio g. rodiklio dalis (0,16 km) neužskaityta CPVA dėl klaidos statybą leidžiančiame dokumente, negalint užbaigti statybos užbaigimo procedūrų. Savivaldybė objekto įgyvendinimo darbus, kurie faktiškai yra atlikti, apmokėjo Savivaldybės biudžeto lėšomis. </t>
      </is>
    </nc>
  </rcc>
  <rcc rId="1353" sId="1">
    <nc r="R63" t="inlineStr">
      <is>
        <t>Savivaldybės prisidėjimas prie projekto,   įskaitant tinkamas, bet nepadengiančias projekto finansavimo, iš viso 21021,57 Eur</t>
      </is>
    </nc>
  </rcc>
  <rcc rId="1354" sId="1">
    <nc r="R65" t="inlineStr">
      <is>
        <t>Savivaldybės prisidėjimas prie projekto,  įskaitant tinkamas, bet nepadengiančias projekto finansavimo, iš viso 61402,10  Eur</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5" sId="1">
    <oc r="R31" t="inlineStr">
      <is>
        <t>Rodiklis paskaičiuotas įtraukiant baigtų veiksmų (d4l kuri7 jau yra patvirtiniti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is>
    </oc>
    <nc r="R31" t="inlineStr">
      <is>
        <t>Rodiklis paskaičiuotas įtraukiant baigtų veiksmų (dėl kurių jau yra patvirtiniti galutiniai mok4jimo pra6ymai) pasiektus rezultatus: 1.1.24v Veiksmas: Raseinių miesto autobusų stoties ir keleivių vežimo transporto infrastruktūros (automobilių stovėjimo ir autobusų sustojimo aikštelių, privažiuojamųjų kelių, pėsčiųjų takų) Vilniaus g. 87, Raseiniai, statyba ir modernizavimas, 1.1.25v Veiksmas: Raseinių miesto daugiabučių namų kiemų kompleksinis tvarkymas, 1.1.26v Veiksmas: Raseinių miesto V. Kudirkos g. kvartalo viešųjų erdvių ir gyvenamųjų vietų patrauklumo didinimas, 1.1.28v Veiksmas: Raseinių miesto prekyvietės ir viešųjų erdvių modernizavimas (Vytauto Didžiojo g., Žemaitės g., V. Grybo g. ir Algirdo g.).</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6" sId="1">
    <oc r="J39" t="inlineStr">
      <is>
        <t>Įgyvendinamas projektas</t>
      </is>
    </oc>
    <nc r="J39" t="inlineStr">
      <is>
        <t>Baigtas įgyvendinti</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7" sId="1">
    <oc r="J61" t="inlineStr">
      <is>
        <t>Įgyvendinamas projektas</t>
      </is>
    </oc>
    <nc r="J61" t="inlineStr">
      <is>
        <t>Baigtas įgyvendinti</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6"/>
  <sheetViews>
    <sheetView tabSelected="1" zoomScale="85" zoomScaleNormal="85" workbookViewId="0">
      <selection activeCell="E16" sqref="E16:R16"/>
    </sheetView>
  </sheetViews>
  <sheetFormatPr defaultRowHeight="14.4" x14ac:dyDescent="0.3"/>
  <cols>
    <col min="2" max="2" width="14.109375" customWidth="1"/>
    <col min="4" max="4" width="13.5546875" customWidth="1"/>
    <col min="5" max="5" width="10.6640625" customWidth="1"/>
    <col min="6" max="6" width="12" customWidth="1"/>
    <col min="8" max="8" width="9.88671875" customWidth="1"/>
    <col min="9" max="9" width="9.6640625" customWidth="1"/>
    <col min="10" max="10" width="11.88671875" customWidth="1"/>
    <col min="11" max="11" width="10.6640625" customWidth="1"/>
    <col min="12" max="12" width="13.88671875" customWidth="1"/>
    <col min="13" max="13" width="13" customWidth="1"/>
    <col min="14" max="14" width="11.33203125" customWidth="1"/>
    <col min="15" max="15" width="10" customWidth="1"/>
    <col min="16" max="16" width="11.109375" customWidth="1"/>
    <col min="17" max="17" width="11.33203125" customWidth="1"/>
    <col min="18" max="18" width="49.5546875" style="81" customWidth="1"/>
    <col min="19" max="19" width="12.21875" customWidth="1"/>
  </cols>
  <sheetData>
    <row r="1" spans="1:18" ht="31.2" x14ac:dyDescent="0.3">
      <c r="A1" s="1"/>
      <c r="B1" s="1"/>
      <c r="C1" s="1"/>
      <c r="D1" s="2"/>
      <c r="E1" s="2"/>
      <c r="F1" s="2"/>
      <c r="G1" s="2"/>
      <c r="H1" s="2"/>
      <c r="I1" s="2"/>
      <c r="J1" s="2"/>
      <c r="K1" s="2"/>
      <c r="L1" s="2"/>
      <c r="M1" s="2"/>
      <c r="N1" s="2"/>
      <c r="P1" s="3"/>
      <c r="R1" s="80" t="s">
        <v>0</v>
      </c>
    </row>
    <row r="2" spans="1:18" ht="15.6" x14ac:dyDescent="0.3">
      <c r="A2" s="1"/>
      <c r="B2" s="1"/>
      <c r="C2" s="1"/>
      <c r="D2" s="4"/>
      <c r="E2" s="4"/>
      <c r="F2" s="4"/>
      <c r="G2" s="4"/>
      <c r="H2" s="4"/>
      <c r="I2" s="4"/>
      <c r="J2" s="4"/>
      <c r="K2" s="4"/>
      <c r="L2" s="4"/>
      <c r="M2" s="4"/>
      <c r="N2" s="4"/>
      <c r="P2" s="3"/>
    </row>
    <row r="3" spans="1:18" ht="15.6" x14ac:dyDescent="0.3">
      <c r="A3" s="1"/>
      <c r="B3" s="1"/>
      <c r="C3" s="1"/>
      <c r="D3" s="4"/>
      <c r="E3" s="4"/>
      <c r="F3" s="4"/>
      <c r="G3" s="4"/>
      <c r="H3" s="4"/>
      <c r="I3" s="4"/>
      <c r="J3" s="4"/>
      <c r="K3" s="4"/>
      <c r="L3" s="4"/>
      <c r="M3" s="4"/>
      <c r="N3" s="4"/>
      <c r="P3" s="3"/>
    </row>
    <row r="4" spans="1:18" ht="15.75" customHeight="1" x14ac:dyDescent="0.3">
      <c r="A4" s="11"/>
      <c r="B4" s="11"/>
      <c r="C4" s="11"/>
      <c r="D4" s="11"/>
      <c r="E4" s="11"/>
      <c r="F4" s="78" t="s">
        <v>130</v>
      </c>
      <c r="G4" s="78"/>
      <c r="H4" s="78"/>
      <c r="I4" s="78"/>
      <c r="J4" s="78"/>
      <c r="K4" s="78"/>
      <c r="L4" s="78"/>
      <c r="M4" s="78"/>
      <c r="N4" s="78"/>
      <c r="O4" s="78"/>
      <c r="P4" s="78"/>
      <c r="Q4" s="11"/>
      <c r="R4" s="11"/>
    </row>
    <row r="5" spans="1:18" ht="15.75" customHeight="1" x14ac:dyDescent="0.3">
      <c r="A5" s="61" t="s">
        <v>1</v>
      </c>
      <c r="B5" s="61"/>
      <c r="C5" s="61"/>
      <c r="D5" s="61"/>
      <c r="E5" s="61"/>
      <c r="F5" s="61"/>
      <c r="G5" s="61"/>
      <c r="H5" s="61"/>
      <c r="I5" s="61"/>
      <c r="J5" s="61"/>
      <c r="K5" s="61"/>
      <c r="L5" s="61"/>
      <c r="M5" s="61"/>
      <c r="N5" s="61"/>
      <c r="O5" s="61"/>
      <c r="P5" s="61"/>
      <c r="Q5" s="61"/>
      <c r="R5" s="61"/>
    </row>
    <row r="6" spans="1:18" ht="15.6" x14ac:dyDescent="0.3">
      <c r="A6" s="71" t="s">
        <v>2</v>
      </c>
      <c r="B6" s="71"/>
      <c r="C6" s="71"/>
      <c r="D6" s="71"/>
      <c r="E6" s="71"/>
      <c r="F6" s="71"/>
      <c r="G6" s="71"/>
      <c r="H6" s="71"/>
      <c r="I6" s="71"/>
      <c r="J6" s="71"/>
      <c r="K6" s="71"/>
      <c r="L6" s="71"/>
      <c r="M6" s="71"/>
      <c r="N6" s="71"/>
      <c r="O6" s="71"/>
      <c r="P6" s="71"/>
      <c r="Q6" s="71"/>
      <c r="R6" s="71"/>
    </row>
    <row r="7" spans="1:18" ht="15.6" x14ac:dyDescent="0.3">
      <c r="A7" s="5"/>
      <c r="B7" s="5"/>
      <c r="C7" s="5"/>
      <c r="D7" s="5"/>
      <c r="E7" s="5"/>
      <c r="F7" s="5"/>
      <c r="G7" s="5"/>
      <c r="H7" s="5"/>
      <c r="I7" s="5"/>
      <c r="J7" s="79" t="s">
        <v>69</v>
      </c>
      <c r="K7" s="79"/>
      <c r="L7" s="79"/>
      <c r="M7" s="79"/>
      <c r="N7" s="5"/>
      <c r="O7" s="5"/>
      <c r="P7" s="5"/>
      <c r="Q7" s="5"/>
      <c r="R7" s="3"/>
    </row>
    <row r="8" spans="1:18" ht="15.75" customHeight="1" x14ac:dyDescent="0.3">
      <c r="A8" s="62" t="s">
        <v>3</v>
      </c>
      <c r="B8" s="62"/>
      <c r="C8" s="62"/>
      <c r="D8" s="62"/>
      <c r="E8" s="62"/>
      <c r="F8" s="62"/>
      <c r="G8" s="62"/>
      <c r="H8" s="62"/>
      <c r="I8" s="62"/>
      <c r="J8" s="62"/>
      <c r="K8" s="62"/>
      <c r="L8" s="62"/>
      <c r="M8" s="62"/>
      <c r="N8" s="62"/>
      <c r="O8" s="62"/>
      <c r="P8" s="62"/>
      <c r="Q8" s="62"/>
      <c r="R8" s="62"/>
    </row>
    <row r="9" spans="1:18" ht="15.75" customHeight="1" x14ac:dyDescent="0.3">
      <c r="A9" s="12"/>
      <c r="B9" s="12"/>
      <c r="C9" s="12"/>
      <c r="D9" s="12"/>
      <c r="E9" s="12"/>
      <c r="F9" s="12"/>
      <c r="G9" s="12"/>
      <c r="H9" s="12"/>
      <c r="I9" s="12"/>
      <c r="J9" s="12"/>
      <c r="K9" s="12"/>
      <c r="L9" s="12"/>
      <c r="M9" s="12"/>
      <c r="N9" s="12"/>
      <c r="O9" s="12"/>
      <c r="P9" s="12"/>
      <c r="Q9" s="12"/>
      <c r="R9" s="82"/>
    </row>
    <row r="10" spans="1:18" ht="15.6" x14ac:dyDescent="0.3">
      <c r="A10" s="5"/>
      <c r="B10" s="5"/>
      <c r="C10" s="1"/>
      <c r="D10" s="13"/>
      <c r="E10" s="13"/>
      <c r="F10" s="13"/>
      <c r="G10" s="13"/>
      <c r="H10" s="13"/>
      <c r="I10" s="13"/>
      <c r="J10" s="13"/>
      <c r="K10" s="13"/>
      <c r="L10" s="13"/>
      <c r="M10" s="13"/>
      <c r="N10" s="13"/>
    </row>
    <row r="11" spans="1:18" ht="15.6" x14ac:dyDescent="0.3">
      <c r="A11" s="6" t="s">
        <v>4</v>
      </c>
      <c r="B11" s="5"/>
      <c r="C11" s="1"/>
      <c r="D11" s="13"/>
      <c r="E11" s="13"/>
      <c r="F11" s="13"/>
      <c r="G11" s="13"/>
      <c r="H11" s="13"/>
      <c r="I11" s="13"/>
      <c r="J11" s="13"/>
      <c r="K11" s="13"/>
      <c r="L11" s="13"/>
      <c r="M11" s="13"/>
      <c r="N11" s="13"/>
    </row>
    <row r="12" spans="1:18" ht="15.6" x14ac:dyDescent="0.3">
      <c r="A12" s="67" t="s">
        <v>5</v>
      </c>
      <c r="B12" s="68"/>
      <c r="C12" s="68"/>
      <c r="D12" s="69"/>
      <c r="E12" s="67" t="s">
        <v>6</v>
      </c>
      <c r="F12" s="68"/>
      <c r="G12" s="68"/>
      <c r="H12" s="68"/>
      <c r="I12" s="68"/>
      <c r="J12" s="68"/>
      <c r="K12" s="68"/>
      <c r="L12" s="68"/>
      <c r="M12" s="68"/>
      <c r="N12" s="68"/>
      <c r="O12" s="68"/>
      <c r="P12" s="68"/>
      <c r="Q12" s="68"/>
      <c r="R12" s="69"/>
    </row>
    <row r="13" spans="1:18" ht="15.6" x14ac:dyDescent="0.3">
      <c r="A13" s="72" t="s">
        <v>7</v>
      </c>
      <c r="B13" s="73"/>
      <c r="C13" s="73"/>
      <c r="D13" s="73"/>
      <c r="E13" s="73"/>
      <c r="F13" s="73"/>
      <c r="G13" s="73"/>
      <c r="H13" s="73"/>
      <c r="I13" s="73"/>
      <c r="J13" s="73"/>
      <c r="K13" s="73"/>
      <c r="L13" s="73"/>
      <c r="M13" s="73"/>
      <c r="N13" s="73"/>
      <c r="O13" s="73"/>
      <c r="P13" s="73"/>
      <c r="Q13" s="73"/>
      <c r="R13" s="74"/>
    </row>
    <row r="14" spans="1:18" ht="15.6" x14ac:dyDescent="0.3">
      <c r="A14" s="75"/>
      <c r="B14" s="76"/>
      <c r="C14" s="76"/>
      <c r="D14" s="77"/>
      <c r="E14" s="51" t="s">
        <v>68</v>
      </c>
      <c r="F14" s="51"/>
      <c r="G14" s="51"/>
      <c r="H14" s="51"/>
      <c r="I14" s="51"/>
      <c r="J14" s="51"/>
      <c r="K14" s="51"/>
      <c r="L14" s="51"/>
      <c r="M14" s="51"/>
      <c r="N14" s="51"/>
      <c r="O14" s="51"/>
      <c r="P14" s="51"/>
      <c r="Q14" s="51"/>
      <c r="R14" s="51"/>
    </row>
    <row r="15" spans="1:18" ht="15.6" x14ac:dyDescent="0.3">
      <c r="A15" s="52" t="s">
        <v>9</v>
      </c>
      <c r="B15" s="52"/>
      <c r="C15" s="52"/>
      <c r="D15" s="52"/>
      <c r="E15" s="52"/>
      <c r="F15" s="52"/>
      <c r="G15" s="52"/>
      <c r="H15" s="52"/>
      <c r="I15" s="52"/>
      <c r="J15" s="52"/>
      <c r="K15" s="52"/>
      <c r="L15" s="52"/>
      <c r="M15" s="52"/>
      <c r="N15" s="52"/>
      <c r="O15" s="52"/>
      <c r="P15" s="52"/>
      <c r="Q15" s="52"/>
      <c r="R15" s="52"/>
    </row>
    <row r="16" spans="1:18" ht="15.6" x14ac:dyDescent="0.3">
      <c r="A16" s="21" t="s">
        <v>115</v>
      </c>
      <c r="B16" s="22"/>
      <c r="C16" s="22"/>
      <c r="D16" s="23"/>
      <c r="E16" s="53" t="s">
        <v>116</v>
      </c>
      <c r="F16" s="53"/>
      <c r="G16" s="53"/>
      <c r="H16" s="53"/>
      <c r="I16" s="53"/>
      <c r="J16" s="53"/>
      <c r="K16" s="53"/>
      <c r="L16" s="53"/>
      <c r="M16" s="53"/>
      <c r="N16" s="53"/>
      <c r="O16" s="53"/>
      <c r="P16" s="53"/>
      <c r="Q16" s="53"/>
      <c r="R16" s="53"/>
    </row>
    <row r="17" spans="1:18" ht="15.6" x14ac:dyDescent="0.3">
      <c r="A17" s="52" t="s">
        <v>10</v>
      </c>
      <c r="B17" s="52"/>
      <c r="C17" s="52"/>
      <c r="D17" s="52"/>
      <c r="E17" s="52"/>
      <c r="F17" s="52"/>
      <c r="G17" s="52"/>
      <c r="H17" s="52"/>
      <c r="I17" s="52"/>
      <c r="J17" s="52"/>
      <c r="K17" s="52"/>
      <c r="L17" s="52"/>
      <c r="M17" s="52"/>
      <c r="N17" s="52"/>
      <c r="O17" s="52"/>
      <c r="P17" s="52"/>
      <c r="Q17" s="52"/>
      <c r="R17" s="52"/>
    </row>
    <row r="18" spans="1:18" ht="15.6" x14ac:dyDescent="0.3">
      <c r="A18" s="64"/>
      <c r="B18" s="65"/>
      <c r="C18" s="65"/>
      <c r="D18" s="66"/>
      <c r="E18" s="51" t="s">
        <v>68</v>
      </c>
      <c r="F18" s="51"/>
      <c r="G18" s="51"/>
      <c r="H18" s="51"/>
      <c r="I18" s="51"/>
      <c r="J18" s="51"/>
      <c r="K18" s="51"/>
      <c r="L18" s="51"/>
      <c r="M18" s="51"/>
      <c r="N18" s="51"/>
      <c r="O18" s="51"/>
      <c r="P18" s="51"/>
      <c r="Q18" s="51"/>
      <c r="R18" s="51"/>
    </row>
    <row r="19" spans="1:18" ht="15.6" x14ac:dyDescent="0.3">
      <c r="A19" s="52" t="s">
        <v>11</v>
      </c>
      <c r="B19" s="52"/>
      <c r="C19" s="52"/>
      <c r="D19" s="52"/>
      <c r="E19" s="52"/>
      <c r="F19" s="52"/>
      <c r="G19" s="52"/>
      <c r="H19" s="52"/>
      <c r="I19" s="52"/>
      <c r="J19" s="52"/>
      <c r="K19" s="52"/>
      <c r="L19" s="52"/>
      <c r="M19" s="52"/>
      <c r="N19" s="52"/>
      <c r="O19" s="52"/>
      <c r="P19" s="52"/>
      <c r="Q19" s="52"/>
      <c r="R19" s="52"/>
    </row>
    <row r="20" spans="1:18" ht="15.6" x14ac:dyDescent="0.3">
      <c r="A20" s="24" t="s">
        <v>115</v>
      </c>
      <c r="B20" s="25"/>
      <c r="C20" s="25"/>
      <c r="D20" s="26"/>
      <c r="E20" s="54" t="s">
        <v>116</v>
      </c>
      <c r="F20" s="55"/>
      <c r="G20" s="55"/>
      <c r="H20" s="55"/>
      <c r="I20" s="55"/>
      <c r="J20" s="55"/>
      <c r="K20" s="55"/>
      <c r="L20" s="55"/>
      <c r="M20" s="55"/>
      <c r="N20" s="55"/>
      <c r="O20" s="55"/>
      <c r="P20" s="55"/>
      <c r="Q20" s="55"/>
      <c r="R20" s="56"/>
    </row>
    <row r="21" spans="1:18" ht="15.75" customHeight="1" x14ac:dyDescent="0.3">
      <c r="A21" s="57" t="s">
        <v>12</v>
      </c>
      <c r="B21" s="58"/>
      <c r="C21" s="58"/>
      <c r="D21" s="58"/>
      <c r="E21" s="58"/>
      <c r="F21" s="58"/>
      <c r="G21" s="58"/>
      <c r="H21" s="58"/>
      <c r="I21" s="58"/>
      <c r="J21" s="58"/>
      <c r="K21" s="58"/>
      <c r="L21" s="58"/>
      <c r="M21" s="58"/>
      <c r="N21" s="58"/>
      <c r="O21" s="58"/>
      <c r="P21" s="58"/>
      <c r="Q21" s="58"/>
      <c r="R21" s="58"/>
    </row>
    <row r="22" spans="1:18" ht="14.25" customHeight="1" x14ac:dyDescent="0.3">
      <c r="A22" s="57" t="s">
        <v>137</v>
      </c>
      <c r="B22" s="58"/>
      <c r="C22" s="58"/>
      <c r="D22" s="58"/>
      <c r="E22" s="58"/>
      <c r="F22" s="58"/>
      <c r="G22" s="58"/>
      <c r="H22" s="58"/>
      <c r="I22" s="58"/>
      <c r="J22" s="58"/>
      <c r="K22" s="58"/>
      <c r="L22" s="58"/>
      <c r="M22" s="58"/>
      <c r="N22" s="58"/>
      <c r="O22" s="58"/>
      <c r="P22" s="58"/>
      <c r="Q22" s="58"/>
      <c r="R22" s="58"/>
    </row>
    <row r="23" spans="1:18" ht="5.25" customHeight="1" x14ac:dyDescent="0.3">
      <c r="A23" s="5"/>
      <c r="B23" s="5"/>
      <c r="C23" s="1"/>
      <c r="D23" s="4"/>
      <c r="E23" s="4"/>
      <c r="F23" s="4"/>
      <c r="G23" s="4"/>
      <c r="H23" s="4"/>
      <c r="I23" s="4"/>
      <c r="J23" s="4"/>
      <c r="K23" s="4"/>
      <c r="L23" s="4"/>
      <c r="M23" s="4"/>
      <c r="N23" s="4"/>
    </row>
    <row r="24" spans="1:18" ht="5.25" customHeight="1" x14ac:dyDescent="0.3">
      <c r="A24" s="5"/>
      <c r="B24" s="5"/>
      <c r="C24" s="1"/>
      <c r="D24" s="4"/>
      <c r="E24" s="4"/>
      <c r="F24" s="4"/>
      <c r="G24" s="4"/>
      <c r="H24" s="4"/>
      <c r="I24" s="4"/>
      <c r="J24" s="4"/>
      <c r="K24" s="4"/>
      <c r="L24" s="4"/>
      <c r="M24" s="4"/>
      <c r="N24" s="4"/>
    </row>
    <row r="25" spans="1:18" ht="15.6" x14ac:dyDescent="0.3">
      <c r="A25" s="6" t="s">
        <v>13</v>
      </c>
      <c r="B25" s="6"/>
      <c r="C25" s="1"/>
      <c r="D25" s="1"/>
      <c r="E25" s="1"/>
      <c r="F25" s="1"/>
      <c r="G25" s="1"/>
      <c r="H25" s="1"/>
      <c r="I25" s="1"/>
      <c r="J25" s="1"/>
      <c r="K25" s="1"/>
      <c r="L25" s="1"/>
      <c r="M25" s="1"/>
      <c r="N25" s="1"/>
    </row>
    <row r="26" spans="1:18" ht="22.5" customHeight="1" x14ac:dyDescent="0.3">
      <c r="A26" s="44" t="s">
        <v>14</v>
      </c>
      <c r="B26" s="44" t="s">
        <v>15</v>
      </c>
      <c r="C26" s="47" t="s">
        <v>16</v>
      </c>
      <c r="D26" s="48"/>
      <c r="E26" s="48"/>
      <c r="F26" s="48"/>
      <c r="G26" s="48"/>
      <c r="H26" s="47" t="s">
        <v>17</v>
      </c>
      <c r="I26" s="48"/>
      <c r="J26" s="48"/>
      <c r="K26" s="48"/>
      <c r="L26" s="49" t="s">
        <v>18</v>
      </c>
      <c r="M26" s="50"/>
      <c r="N26" s="50"/>
      <c r="O26" s="49" t="s">
        <v>19</v>
      </c>
      <c r="P26" s="50"/>
      <c r="Q26" s="50"/>
      <c r="R26" s="83" t="s">
        <v>20</v>
      </c>
    </row>
    <row r="27" spans="1:18" ht="124.5" customHeight="1" x14ac:dyDescent="0.3">
      <c r="A27" s="45"/>
      <c r="B27" s="46"/>
      <c r="C27" s="35" t="s">
        <v>21</v>
      </c>
      <c r="D27" s="35" t="s">
        <v>22</v>
      </c>
      <c r="E27" s="35" t="s">
        <v>23</v>
      </c>
      <c r="F27" s="35" t="s">
        <v>24</v>
      </c>
      <c r="G27" s="35" t="s">
        <v>25</v>
      </c>
      <c r="H27" s="36" t="s">
        <v>26</v>
      </c>
      <c r="I27" s="36" t="s">
        <v>27</v>
      </c>
      <c r="J27" s="36" t="s">
        <v>28</v>
      </c>
      <c r="K27" s="36" t="s">
        <v>29</v>
      </c>
      <c r="L27" s="8" t="s">
        <v>30</v>
      </c>
      <c r="M27" s="35" t="s">
        <v>31</v>
      </c>
      <c r="N27" s="8" t="s">
        <v>32</v>
      </c>
      <c r="O27" s="8" t="s">
        <v>67</v>
      </c>
      <c r="P27" s="35" t="s">
        <v>33</v>
      </c>
      <c r="Q27" s="8" t="s">
        <v>34</v>
      </c>
      <c r="R27" s="83"/>
    </row>
    <row r="28" spans="1:18" ht="102.6" x14ac:dyDescent="0.3">
      <c r="A28" s="10" t="s">
        <v>8</v>
      </c>
      <c r="B28" s="10" t="s">
        <v>70</v>
      </c>
      <c r="C28" s="9" t="s">
        <v>35</v>
      </c>
      <c r="D28" s="9" t="s">
        <v>71</v>
      </c>
      <c r="E28" s="9">
        <v>74</v>
      </c>
      <c r="F28" s="37" t="s">
        <v>136</v>
      </c>
      <c r="G28" s="9">
        <v>0</v>
      </c>
      <c r="H28" s="9"/>
      <c r="I28" s="9"/>
      <c r="J28" s="9"/>
      <c r="K28" s="9"/>
      <c r="L28" s="9"/>
      <c r="M28" s="9"/>
      <c r="N28" s="9"/>
      <c r="O28" s="9"/>
      <c r="P28" s="9"/>
      <c r="Q28" s="9"/>
      <c r="R28" s="84" t="s">
        <v>140</v>
      </c>
    </row>
    <row r="29" spans="1:18" ht="102.6" x14ac:dyDescent="0.3">
      <c r="A29" s="10" t="s">
        <v>36</v>
      </c>
      <c r="B29" s="10" t="s">
        <v>73</v>
      </c>
      <c r="C29" s="9" t="s">
        <v>37</v>
      </c>
      <c r="D29" s="15" t="s">
        <v>72</v>
      </c>
      <c r="E29" s="9">
        <v>1.42</v>
      </c>
      <c r="F29" s="9">
        <v>1.42</v>
      </c>
      <c r="G29" s="9">
        <v>0</v>
      </c>
      <c r="H29" s="9"/>
      <c r="I29" s="9"/>
      <c r="J29" s="9"/>
      <c r="K29" s="9"/>
      <c r="L29" s="9"/>
      <c r="M29" s="9"/>
      <c r="N29" s="9"/>
      <c r="O29" s="9"/>
      <c r="P29" s="9"/>
      <c r="Q29" s="9"/>
      <c r="R29" s="84" t="s">
        <v>140</v>
      </c>
    </row>
    <row r="30" spans="1:18" ht="197.25" customHeight="1" x14ac:dyDescent="0.3">
      <c r="A30" s="10" t="s">
        <v>38</v>
      </c>
      <c r="B30" s="10" t="s">
        <v>39</v>
      </c>
      <c r="C30" s="9" t="s">
        <v>38</v>
      </c>
      <c r="D30" s="16" t="s">
        <v>76</v>
      </c>
      <c r="E30" s="9"/>
      <c r="F30" s="9"/>
      <c r="G30" s="9"/>
      <c r="H30" s="9"/>
      <c r="I30" s="9"/>
      <c r="J30" s="9"/>
      <c r="K30" s="9"/>
      <c r="L30" s="17">
        <f>SUM(M30:N30)</f>
        <v>9524250.9199999999</v>
      </c>
      <c r="M30" s="9">
        <f>SUM(M34:M39)</f>
        <v>6038980</v>
      </c>
      <c r="N30" s="9">
        <f>SUM(N34:N39)</f>
        <v>3485270.92</v>
      </c>
      <c r="O30" s="9">
        <f>SUM(P30:Q30)</f>
        <v>9701407.5</v>
      </c>
      <c r="P30" s="9">
        <f>SUM(P34:P39)</f>
        <v>5793760.5800000001</v>
      </c>
      <c r="Q30" s="9">
        <f>SUM(Q34:Q39)</f>
        <v>3907646.92</v>
      </c>
      <c r="R30" s="85"/>
    </row>
    <row r="31" spans="1:18" ht="139.19999999999999" customHeight="1" x14ac:dyDescent="0.3">
      <c r="A31" s="10"/>
      <c r="B31" s="10"/>
      <c r="C31" s="9" t="s">
        <v>40</v>
      </c>
      <c r="D31" s="9" t="s">
        <v>41</v>
      </c>
      <c r="E31" s="18">
        <f>SUM(E36,E37,E38,E39)</f>
        <v>118144.62999999999</v>
      </c>
      <c r="F31" s="19">
        <v>957888</v>
      </c>
      <c r="G31" s="9">
        <f>SUM(G35,G36,G37,G39)</f>
        <v>78614.079999999987</v>
      </c>
      <c r="H31" s="9"/>
      <c r="I31" s="9"/>
      <c r="J31" s="9"/>
      <c r="K31" s="9"/>
      <c r="L31" s="17"/>
      <c r="M31" s="9"/>
      <c r="N31" s="9"/>
      <c r="O31" s="9"/>
      <c r="P31" s="9"/>
      <c r="Q31" s="9"/>
      <c r="R31" s="84" t="s">
        <v>151</v>
      </c>
    </row>
    <row r="32" spans="1:18" ht="63.6" customHeight="1" x14ac:dyDescent="0.3">
      <c r="A32" s="10"/>
      <c r="B32" s="10"/>
      <c r="C32" s="9" t="s">
        <v>42</v>
      </c>
      <c r="D32" s="9" t="s">
        <v>43</v>
      </c>
      <c r="E32" s="19">
        <v>4656</v>
      </c>
      <c r="F32" s="19">
        <v>3143</v>
      </c>
      <c r="G32" s="9">
        <f>G35</f>
        <v>265</v>
      </c>
      <c r="H32" s="9"/>
      <c r="I32" s="9"/>
      <c r="J32" s="9"/>
      <c r="K32" s="9"/>
      <c r="L32" s="9"/>
      <c r="M32" s="9"/>
      <c r="N32" s="9"/>
      <c r="O32" s="9"/>
      <c r="P32" s="9"/>
      <c r="Q32" s="9"/>
      <c r="R32" s="84" t="s">
        <v>132</v>
      </c>
    </row>
    <row r="33" spans="1:19" ht="48.6" x14ac:dyDescent="0.3">
      <c r="A33" s="10"/>
      <c r="B33" s="10"/>
      <c r="C33" s="9" t="s">
        <v>47</v>
      </c>
      <c r="D33" s="9" t="s">
        <v>46</v>
      </c>
      <c r="E33" s="9">
        <v>6</v>
      </c>
      <c r="F33" s="9">
        <v>4</v>
      </c>
      <c r="G33" s="9">
        <f>G34</f>
        <v>1</v>
      </c>
      <c r="H33" s="9"/>
      <c r="I33" s="9"/>
      <c r="J33" s="9"/>
      <c r="K33" s="9"/>
      <c r="L33" s="9"/>
      <c r="M33" s="9"/>
      <c r="N33" s="9"/>
      <c r="O33" s="9"/>
      <c r="P33" s="9"/>
      <c r="Q33" s="9"/>
      <c r="R33" s="86" t="s">
        <v>141</v>
      </c>
    </row>
    <row r="34" spans="1:19" s="14" customFormat="1" ht="271.2" customHeight="1" x14ac:dyDescent="0.3">
      <c r="A34" s="38" t="s">
        <v>89</v>
      </c>
      <c r="B34" s="38" t="s">
        <v>90</v>
      </c>
      <c r="C34" s="38" t="s">
        <v>47</v>
      </c>
      <c r="D34" s="38" t="s">
        <v>46</v>
      </c>
      <c r="E34" s="38">
        <v>1</v>
      </c>
      <c r="F34" s="38">
        <v>1</v>
      </c>
      <c r="G34" s="38">
        <v>1</v>
      </c>
      <c r="H34" s="38">
        <v>2017</v>
      </c>
      <c r="I34" s="38">
        <v>2024</v>
      </c>
      <c r="J34" s="38" t="s">
        <v>48</v>
      </c>
      <c r="K34" s="38" t="s">
        <v>117</v>
      </c>
      <c r="L34" s="38">
        <f t="shared" ref="L34" si="0">SUM(M34:N34)</f>
        <v>663446.04999999993</v>
      </c>
      <c r="M34" s="38">
        <v>577690.32999999996</v>
      </c>
      <c r="N34" s="38">
        <v>85755.72</v>
      </c>
      <c r="O34" s="38">
        <f t="shared" ref="O34:O39" si="1">P34+Q34</f>
        <v>658248.53</v>
      </c>
      <c r="P34" s="27">
        <f>108090.98+372556.94</f>
        <v>480647.92</v>
      </c>
      <c r="Q34" s="38">
        <v>177600.61</v>
      </c>
      <c r="R34" s="87" t="s">
        <v>138</v>
      </c>
    </row>
    <row r="35" spans="1:19" ht="193.8" x14ac:dyDescent="0.3">
      <c r="A35" s="38" t="s">
        <v>91</v>
      </c>
      <c r="B35" s="38" t="s">
        <v>92</v>
      </c>
      <c r="C35" s="38" t="s">
        <v>42</v>
      </c>
      <c r="D35" s="38" t="s">
        <v>43</v>
      </c>
      <c r="E35" s="38">
        <v>265</v>
      </c>
      <c r="F35" s="38">
        <v>265</v>
      </c>
      <c r="G35" s="38">
        <v>265</v>
      </c>
      <c r="H35" s="38">
        <v>2015</v>
      </c>
      <c r="I35" s="38">
        <v>2016</v>
      </c>
      <c r="J35" s="38" t="s">
        <v>49</v>
      </c>
      <c r="K35" s="38"/>
      <c r="L35" s="38">
        <f t="shared" ref="L35:L39" si="2">M35+N35</f>
        <v>994433</v>
      </c>
      <c r="M35" s="38">
        <v>399635</v>
      </c>
      <c r="N35" s="38">
        <v>594798</v>
      </c>
      <c r="O35" s="38">
        <f t="shared" si="1"/>
        <v>994433</v>
      </c>
      <c r="P35" s="27">
        <v>399635</v>
      </c>
      <c r="Q35" s="27">
        <v>594798</v>
      </c>
      <c r="R35" s="87"/>
    </row>
    <row r="36" spans="1:19" ht="68.400000000000006" x14ac:dyDescent="0.3">
      <c r="A36" s="38" t="s">
        <v>93</v>
      </c>
      <c r="B36" s="38" t="s">
        <v>94</v>
      </c>
      <c r="C36" s="38" t="s">
        <v>40</v>
      </c>
      <c r="D36" s="38" t="s">
        <v>41</v>
      </c>
      <c r="E36" s="38">
        <v>10254.94</v>
      </c>
      <c r="F36" s="38">
        <v>10254.94</v>
      </c>
      <c r="G36" s="38">
        <v>10254.94</v>
      </c>
      <c r="H36" s="38">
        <v>2017</v>
      </c>
      <c r="I36" s="38">
        <v>2018</v>
      </c>
      <c r="J36" s="38" t="s">
        <v>49</v>
      </c>
      <c r="K36" s="38" t="s">
        <v>118</v>
      </c>
      <c r="L36" s="38">
        <f t="shared" si="2"/>
        <v>689222.97</v>
      </c>
      <c r="M36" s="38">
        <v>617426.5</v>
      </c>
      <c r="N36" s="38">
        <v>71796.47</v>
      </c>
      <c r="O36" s="38">
        <f t="shared" si="1"/>
        <v>689222.97</v>
      </c>
      <c r="P36" s="38">
        <v>617426.5</v>
      </c>
      <c r="Q36" s="38">
        <v>71796.47</v>
      </c>
      <c r="R36" s="87"/>
    </row>
    <row r="37" spans="1:19" ht="91.2" x14ac:dyDescent="0.3">
      <c r="A37" s="38" t="s">
        <v>95</v>
      </c>
      <c r="B37" s="38" t="s">
        <v>96</v>
      </c>
      <c r="C37" s="38" t="s">
        <v>40</v>
      </c>
      <c r="D37" s="38" t="s">
        <v>41</v>
      </c>
      <c r="E37" s="38">
        <v>58078.93</v>
      </c>
      <c r="F37" s="38">
        <v>58078.93</v>
      </c>
      <c r="G37" s="38">
        <v>58078.93</v>
      </c>
      <c r="H37" s="38">
        <v>2016</v>
      </c>
      <c r="I37" s="38">
        <v>2018</v>
      </c>
      <c r="J37" s="38" t="s">
        <v>49</v>
      </c>
      <c r="K37" s="38" t="s">
        <v>119</v>
      </c>
      <c r="L37" s="38">
        <f t="shared" si="2"/>
        <v>600141.51</v>
      </c>
      <c r="M37" s="38">
        <v>517079.28</v>
      </c>
      <c r="N37" s="38">
        <v>83062.23</v>
      </c>
      <c r="O37" s="38">
        <f t="shared" si="1"/>
        <v>600141.51</v>
      </c>
      <c r="P37" s="38">
        <v>517079.28</v>
      </c>
      <c r="Q37" s="38">
        <v>83062.23</v>
      </c>
      <c r="R37" s="87"/>
    </row>
    <row r="38" spans="1:19" ht="304.2" customHeight="1" x14ac:dyDescent="0.3">
      <c r="A38" s="38" t="s">
        <v>97</v>
      </c>
      <c r="B38" s="38" t="s">
        <v>98</v>
      </c>
      <c r="C38" s="38" t="s">
        <v>40</v>
      </c>
      <c r="D38" s="38" t="s">
        <v>41</v>
      </c>
      <c r="E38" s="38">
        <v>40001</v>
      </c>
      <c r="F38" s="38">
        <v>40001</v>
      </c>
      <c r="G38" s="27">
        <v>40001</v>
      </c>
      <c r="H38" s="38">
        <v>2017</v>
      </c>
      <c r="I38" s="38">
        <v>2024</v>
      </c>
      <c r="J38" s="38" t="s">
        <v>48</v>
      </c>
      <c r="K38" s="38" t="s">
        <v>120</v>
      </c>
      <c r="L38" s="38">
        <f t="shared" si="2"/>
        <v>5211014.76</v>
      </c>
      <c r="M38" s="38">
        <v>2663605.7200000002</v>
      </c>
      <c r="N38" s="38">
        <v>2547409.04</v>
      </c>
      <c r="O38" s="38">
        <f t="shared" si="1"/>
        <v>5186438.75</v>
      </c>
      <c r="P38" s="38">
        <v>2439514.88</v>
      </c>
      <c r="Q38" s="38">
        <v>2746923.87</v>
      </c>
      <c r="R38" s="87" t="s">
        <v>139</v>
      </c>
    </row>
    <row r="39" spans="1:19" ht="240.6" customHeight="1" x14ac:dyDescent="0.3">
      <c r="A39" s="38" t="s">
        <v>99</v>
      </c>
      <c r="B39" s="38" t="s">
        <v>100</v>
      </c>
      <c r="C39" s="38" t="s">
        <v>40</v>
      </c>
      <c r="D39" s="38" t="s">
        <v>41</v>
      </c>
      <c r="E39" s="38">
        <v>9809.76</v>
      </c>
      <c r="F39" s="38">
        <v>9809.76</v>
      </c>
      <c r="G39" s="38">
        <v>10015.209999999999</v>
      </c>
      <c r="H39" s="38">
        <v>2018</v>
      </c>
      <c r="I39" s="38">
        <v>2023</v>
      </c>
      <c r="J39" s="38" t="s">
        <v>49</v>
      </c>
      <c r="K39" s="38" t="s">
        <v>121</v>
      </c>
      <c r="L39" s="38">
        <f t="shared" si="2"/>
        <v>1365992.63</v>
      </c>
      <c r="M39" s="38">
        <v>1263543.17</v>
      </c>
      <c r="N39" s="38">
        <v>102449.46</v>
      </c>
      <c r="O39" s="38">
        <f t="shared" si="1"/>
        <v>1572922.74</v>
      </c>
      <c r="P39" s="43">
        <v>1339457</v>
      </c>
      <c r="Q39" s="38">
        <v>233465.74</v>
      </c>
      <c r="R39" s="87" t="s">
        <v>142</v>
      </c>
      <c r="S39" s="42"/>
    </row>
    <row r="40" spans="1:19" ht="155.4" customHeight="1" x14ac:dyDescent="0.3">
      <c r="A40" s="10"/>
      <c r="B40" s="10"/>
      <c r="C40" s="10" t="s">
        <v>42</v>
      </c>
      <c r="D40" s="10" t="s">
        <v>43</v>
      </c>
      <c r="E40" s="10" t="s">
        <v>122</v>
      </c>
      <c r="F40" s="10" t="s">
        <v>122</v>
      </c>
      <c r="G40" s="10">
        <v>2702.69</v>
      </c>
      <c r="H40" s="10"/>
      <c r="I40" s="10"/>
      <c r="J40" s="10"/>
      <c r="K40" s="10"/>
      <c r="L40" s="10"/>
      <c r="M40" s="10"/>
      <c r="N40" s="10"/>
      <c r="O40" s="10"/>
      <c r="P40" s="10"/>
      <c r="Q40" s="10"/>
      <c r="R40" s="84"/>
    </row>
    <row r="41" spans="1:19" ht="78" customHeight="1" x14ac:dyDescent="0.3">
      <c r="A41" s="10" t="s">
        <v>77</v>
      </c>
      <c r="B41" s="10" t="s">
        <v>39</v>
      </c>
      <c r="C41" s="9" t="s">
        <v>77</v>
      </c>
      <c r="D41" s="16" t="s">
        <v>78</v>
      </c>
      <c r="E41" s="9"/>
      <c r="F41" s="9"/>
      <c r="G41" s="9"/>
      <c r="H41" s="9"/>
      <c r="I41" s="9"/>
      <c r="J41" s="9"/>
      <c r="K41" s="9"/>
      <c r="L41" s="17"/>
      <c r="M41" s="9"/>
      <c r="N41" s="9"/>
      <c r="O41" s="9"/>
      <c r="P41" s="9"/>
      <c r="Q41" s="9"/>
      <c r="R41" s="85"/>
    </row>
    <row r="42" spans="1:19" ht="159" customHeight="1" x14ac:dyDescent="0.3">
      <c r="A42" s="10"/>
      <c r="B42" s="10"/>
      <c r="C42" s="9" t="s">
        <v>44</v>
      </c>
      <c r="D42" s="9" t="s">
        <v>74</v>
      </c>
      <c r="E42" s="9">
        <v>18</v>
      </c>
      <c r="F42" s="9">
        <v>0</v>
      </c>
      <c r="G42" s="9">
        <v>0</v>
      </c>
      <c r="H42" s="9"/>
      <c r="I42" s="9"/>
      <c r="J42" s="9"/>
      <c r="K42" s="9"/>
      <c r="L42" s="9"/>
      <c r="M42" s="9"/>
      <c r="N42" s="9"/>
      <c r="O42" s="9"/>
      <c r="P42" s="9"/>
      <c r="Q42" s="9"/>
      <c r="R42" s="84"/>
    </row>
    <row r="43" spans="1:19" ht="78" customHeight="1" x14ac:dyDescent="0.3">
      <c r="A43" s="10" t="s">
        <v>79</v>
      </c>
      <c r="B43" s="10" t="s">
        <v>39</v>
      </c>
      <c r="C43" s="9" t="s">
        <v>79</v>
      </c>
      <c r="D43" s="16" t="s">
        <v>80</v>
      </c>
      <c r="E43" s="9"/>
      <c r="F43" s="9"/>
      <c r="G43" s="9"/>
      <c r="H43" s="9"/>
      <c r="I43" s="9"/>
      <c r="J43" s="9"/>
      <c r="K43" s="9"/>
      <c r="L43" s="17"/>
      <c r="M43" s="9"/>
      <c r="N43" s="9"/>
      <c r="O43" s="9"/>
      <c r="P43" s="9"/>
      <c r="Q43" s="9"/>
      <c r="R43" s="85"/>
    </row>
    <row r="44" spans="1:19" ht="36" x14ac:dyDescent="0.3">
      <c r="A44" s="38"/>
      <c r="B44" s="38"/>
      <c r="C44" s="39" t="s">
        <v>45</v>
      </c>
      <c r="D44" s="39" t="s">
        <v>75</v>
      </c>
      <c r="E44" s="39">
        <v>6</v>
      </c>
      <c r="F44" s="39">
        <v>0</v>
      </c>
      <c r="G44" s="39">
        <v>0</v>
      </c>
      <c r="H44" s="39"/>
      <c r="I44" s="39"/>
      <c r="J44" s="39"/>
      <c r="K44" s="39"/>
      <c r="L44" s="39"/>
      <c r="M44" s="39"/>
      <c r="N44" s="39"/>
      <c r="O44" s="39"/>
      <c r="P44" s="39"/>
      <c r="Q44" s="39"/>
      <c r="R44" s="87"/>
    </row>
    <row r="45" spans="1:19" ht="84" x14ac:dyDescent="0.3">
      <c r="A45" s="10" t="s">
        <v>50</v>
      </c>
      <c r="B45" s="10" t="s">
        <v>81</v>
      </c>
      <c r="C45" s="9" t="s">
        <v>51</v>
      </c>
      <c r="D45" s="9" t="s">
        <v>82</v>
      </c>
      <c r="E45" s="9">
        <v>80</v>
      </c>
      <c r="F45" s="9">
        <v>0</v>
      </c>
      <c r="G45" s="9">
        <v>0</v>
      </c>
      <c r="H45" s="9"/>
      <c r="I45" s="9"/>
      <c r="J45" s="9"/>
      <c r="K45" s="9"/>
      <c r="L45" s="9"/>
      <c r="M45" s="9"/>
      <c r="N45" s="9"/>
      <c r="O45" s="9"/>
      <c r="P45" s="9"/>
      <c r="Q45" s="9"/>
      <c r="R45" s="84" t="s">
        <v>133</v>
      </c>
    </row>
    <row r="46" spans="1:19" ht="201" customHeight="1" x14ac:dyDescent="0.3">
      <c r="A46" s="10" t="s">
        <v>52</v>
      </c>
      <c r="B46" s="10" t="s">
        <v>39</v>
      </c>
      <c r="C46" s="9" t="s">
        <v>52</v>
      </c>
      <c r="D46" s="16" t="s">
        <v>83</v>
      </c>
      <c r="E46" s="9"/>
      <c r="F46" s="9"/>
      <c r="G46" s="9"/>
      <c r="H46" s="9"/>
      <c r="I46" s="9"/>
      <c r="J46" s="9"/>
      <c r="K46" s="9"/>
      <c r="L46" s="9">
        <f>SUM(M46:N46)</f>
        <v>1851660.59</v>
      </c>
      <c r="M46" s="9">
        <f>SUM(M53:M68)</f>
        <v>1537042.03</v>
      </c>
      <c r="N46" s="9">
        <f>SUM(N53:N68)</f>
        <v>314618.56</v>
      </c>
      <c r="O46" s="9">
        <f>SUM(P46:Q46)</f>
        <v>1804992.98</v>
      </c>
      <c r="P46" s="9">
        <f>SUM(P53:P68)</f>
        <v>1516425.5799999998</v>
      </c>
      <c r="Q46" s="9">
        <f>SUM(Q53:Q68)</f>
        <v>288567.40000000002</v>
      </c>
      <c r="R46" s="84"/>
    </row>
    <row r="47" spans="1:19" ht="48" x14ac:dyDescent="0.3">
      <c r="A47" s="10"/>
      <c r="B47" s="10"/>
      <c r="C47" s="9" t="s">
        <v>53</v>
      </c>
      <c r="D47" s="16" t="s">
        <v>59</v>
      </c>
      <c r="E47" s="9">
        <f>SUM(E53,E55,E57,E59,E63,E65,E67)</f>
        <v>3.7090000000000005</v>
      </c>
      <c r="F47" s="9">
        <f>SUM(F53,F55,F57,F59,F63,F65,F67)</f>
        <v>3.7090000000000005</v>
      </c>
      <c r="G47" s="9">
        <f>SUM(G53,G55,G57,G59,G63,G65,G67)</f>
        <v>3.7090000000000005</v>
      </c>
      <c r="H47" s="9"/>
      <c r="I47" s="9"/>
      <c r="J47" s="9"/>
      <c r="K47" s="9"/>
      <c r="L47" s="17"/>
      <c r="M47" s="9"/>
      <c r="N47" s="9"/>
      <c r="O47" s="9"/>
      <c r="P47" s="9"/>
      <c r="Q47" s="9"/>
      <c r="R47" s="88"/>
    </row>
    <row r="48" spans="1:19" ht="36" x14ac:dyDescent="0.3">
      <c r="A48" s="10"/>
      <c r="B48" s="10"/>
      <c r="C48" s="9" t="s">
        <v>54</v>
      </c>
      <c r="D48" s="16" t="s">
        <v>84</v>
      </c>
      <c r="E48" s="9">
        <v>1</v>
      </c>
      <c r="F48" s="9">
        <v>0</v>
      </c>
      <c r="G48" s="9">
        <v>0</v>
      </c>
      <c r="H48" s="9"/>
      <c r="I48" s="9"/>
      <c r="J48" s="9"/>
      <c r="K48" s="9"/>
      <c r="L48" s="9"/>
      <c r="M48" s="9"/>
      <c r="N48" s="9"/>
      <c r="O48" s="9"/>
      <c r="P48" s="9"/>
      <c r="Q48" s="9"/>
      <c r="R48" s="88"/>
    </row>
    <row r="49" spans="1:18" ht="36" x14ac:dyDescent="0.3">
      <c r="A49" s="10"/>
      <c r="B49" s="10"/>
      <c r="C49" s="9" t="s">
        <v>55</v>
      </c>
      <c r="D49" s="16" t="s">
        <v>85</v>
      </c>
      <c r="E49" s="9">
        <v>5</v>
      </c>
      <c r="F49" s="9">
        <v>0</v>
      </c>
      <c r="G49" s="9">
        <v>0</v>
      </c>
      <c r="H49" s="9"/>
      <c r="I49" s="9"/>
      <c r="J49" s="9"/>
      <c r="K49" s="9"/>
      <c r="L49" s="9"/>
      <c r="M49" s="9"/>
      <c r="N49" s="9"/>
      <c r="O49" s="9"/>
      <c r="P49" s="9"/>
      <c r="Q49" s="9"/>
      <c r="R49" s="85"/>
    </row>
    <row r="50" spans="1:18" ht="36" x14ac:dyDescent="0.3">
      <c r="A50" s="10"/>
      <c r="B50" s="10"/>
      <c r="C50" s="9" t="s">
        <v>56</v>
      </c>
      <c r="D50" s="16" t="s">
        <v>86</v>
      </c>
      <c r="E50" s="9">
        <v>2.99</v>
      </c>
      <c r="F50" s="9">
        <v>0</v>
      </c>
      <c r="G50" s="9">
        <f>G61</f>
        <v>1.29</v>
      </c>
      <c r="H50" s="9"/>
      <c r="I50" s="9"/>
      <c r="J50" s="9"/>
      <c r="K50" s="9"/>
      <c r="L50" s="9"/>
      <c r="M50" s="9"/>
      <c r="N50" s="9"/>
      <c r="O50" s="9"/>
      <c r="P50" s="9"/>
      <c r="Q50" s="9"/>
      <c r="R50" s="88"/>
    </row>
    <row r="51" spans="1:18" ht="89.25" customHeight="1" x14ac:dyDescent="0.3">
      <c r="A51" s="10"/>
      <c r="B51" s="10"/>
      <c r="C51" s="9" t="s">
        <v>57</v>
      </c>
      <c r="D51" s="16" t="s">
        <v>87</v>
      </c>
      <c r="E51" s="9">
        <v>50</v>
      </c>
      <c r="F51" s="9">
        <v>28</v>
      </c>
      <c r="G51" s="9">
        <f>SUM(G54,G56,G58,G60,G64,G66,G68)</f>
        <v>28</v>
      </c>
      <c r="H51" s="9"/>
      <c r="I51" s="9"/>
      <c r="J51" s="9"/>
      <c r="K51" s="9"/>
      <c r="L51" s="9"/>
      <c r="M51" s="9"/>
      <c r="N51" s="9"/>
      <c r="O51" s="9"/>
      <c r="P51" s="9"/>
      <c r="Q51" s="9"/>
      <c r="R51" s="88"/>
    </row>
    <row r="52" spans="1:18" ht="63" customHeight="1" x14ac:dyDescent="0.3">
      <c r="A52" s="10"/>
      <c r="B52" s="10"/>
      <c r="C52" s="9" t="s">
        <v>58</v>
      </c>
      <c r="D52" s="9" t="s">
        <v>88</v>
      </c>
      <c r="E52" s="9">
        <v>2.35</v>
      </c>
      <c r="F52" s="9">
        <v>2.35</v>
      </c>
      <c r="G52" s="9">
        <f>G62</f>
        <v>0</v>
      </c>
      <c r="H52" s="9"/>
      <c r="I52" s="9"/>
      <c r="J52" s="9"/>
      <c r="K52" s="9"/>
      <c r="L52" s="9"/>
      <c r="M52" s="9"/>
      <c r="N52" s="9"/>
      <c r="O52" s="9"/>
      <c r="P52" s="9"/>
      <c r="Q52" s="9"/>
      <c r="R52" s="84"/>
    </row>
    <row r="53" spans="1:18" ht="48" x14ac:dyDescent="0.3">
      <c r="A53" s="27" t="s">
        <v>134</v>
      </c>
      <c r="B53" s="27" t="s">
        <v>102</v>
      </c>
      <c r="C53" s="28" t="s">
        <v>53</v>
      </c>
      <c r="D53" s="28" t="s">
        <v>59</v>
      </c>
      <c r="E53" s="28">
        <v>0.60599999999999998</v>
      </c>
      <c r="F53" s="28">
        <v>0.60599999999999998</v>
      </c>
      <c r="G53" s="28">
        <v>0.60599999999999998</v>
      </c>
      <c r="H53" s="28">
        <v>2018</v>
      </c>
      <c r="I53" s="28">
        <v>2019</v>
      </c>
      <c r="J53" s="28" t="s">
        <v>49</v>
      </c>
      <c r="K53" s="28" t="s">
        <v>123</v>
      </c>
      <c r="L53" s="28">
        <f t="shared" ref="L53:L63" si="3">SUM(M53:N53)</f>
        <v>258864.06</v>
      </c>
      <c r="M53" s="28">
        <v>220034.45</v>
      </c>
      <c r="N53" s="28">
        <v>38829.61</v>
      </c>
      <c r="O53" s="28">
        <f>P53+Q53</f>
        <v>258864.06</v>
      </c>
      <c r="P53" s="28">
        <v>220034.45</v>
      </c>
      <c r="Q53" s="28">
        <v>38829.61</v>
      </c>
      <c r="R53" s="89" t="s">
        <v>143</v>
      </c>
    </row>
    <row r="54" spans="1:18" ht="48" customHeight="1" x14ac:dyDescent="0.3">
      <c r="A54" s="27"/>
      <c r="B54" s="27"/>
      <c r="C54" s="28" t="s">
        <v>57</v>
      </c>
      <c r="D54" s="29" t="s">
        <v>131</v>
      </c>
      <c r="E54" s="30">
        <v>4</v>
      </c>
      <c r="F54" s="28">
        <v>4</v>
      </c>
      <c r="G54" s="28">
        <v>4</v>
      </c>
      <c r="H54" s="28"/>
      <c r="I54" s="28"/>
      <c r="J54" s="28"/>
      <c r="K54" s="34"/>
      <c r="L54" s="28"/>
      <c r="M54" s="28"/>
      <c r="N54" s="28"/>
      <c r="O54" s="28"/>
      <c r="P54" s="28"/>
      <c r="Q54" s="28"/>
      <c r="R54" s="89"/>
    </row>
    <row r="55" spans="1:18" ht="48" x14ac:dyDescent="0.3">
      <c r="A55" s="27" t="s">
        <v>101</v>
      </c>
      <c r="B55" s="27" t="s">
        <v>104</v>
      </c>
      <c r="C55" s="28" t="s">
        <v>53</v>
      </c>
      <c r="D55" s="30" t="s">
        <v>59</v>
      </c>
      <c r="E55" s="30">
        <v>0.29499999999999998</v>
      </c>
      <c r="F55" s="28">
        <v>0.29499999999999998</v>
      </c>
      <c r="G55" s="28">
        <v>0.29499999999999998</v>
      </c>
      <c r="H55" s="28">
        <v>2018</v>
      </c>
      <c r="I55" s="28">
        <v>2019</v>
      </c>
      <c r="J55" s="28" t="s">
        <v>49</v>
      </c>
      <c r="K55" s="31" t="s">
        <v>124</v>
      </c>
      <c r="L55" s="28">
        <f t="shared" si="3"/>
        <v>133639.67999999999</v>
      </c>
      <c r="M55" s="28">
        <v>113593.71</v>
      </c>
      <c r="N55" s="28">
        <v>20045.97</v>
      </c>
      <c r="O55" s="28">
        <f>SUM(P55:Q55)</f>
        <v>133639.67999999999</v>
      </c>
      <c r="P55" s="28">
        <v>113593.71</v>
      </c>
      <c r="Q55" s="28">
        <v>20045.97</v>
      </c>
      <c r="R55" s="89" t="s">
        <v>144</v>
      </c>
    </row>
    <row r="56" spans="1:18" ht="48" x14ac:dyDescent="0.3">
      <c r="A56" s="27"/>
      <c r="B56" s="27"/>
      <c r="C56" s="28" t="s">
        <v>57</v>
      </c>
      <c r="D56" s="29" t="s">
        <v>131</v>
      </c>
      <c r="E56" s="28">
        <v>4</v>
      </c>
      <c r="F56" s="28">
        <v>4</v>
      </c>
      <c r="G56" s="28">
        <v>4</v>
      </c>
      <c r="H56" s="28"/>
      <c r="I56" s="28"/>
      <c r="J56" s="28"/>
      <c r="K56" s="31"/>
      <c r="L56" s="28"/>
      <c r="M56" s="28"/>
      <c r="N56" s="28"/>
      <c r="O56" s="28"/>
      <c r="P56" s="28"/>
      <c r="Q56" s="28"/>
      <c r="R56" s="89"/>
    </row>
    <row r="57" spans="1:18" ht="147.75" customHeight="1" x14ac:dyDescent="0.3">
      <c r="A57" s="27" t="s">
        <v>103</v>
      </c>
      <c r="B57" s="27" t="s">
        <v>106</v>
      </c>
      <c r="C57" s="28" t="s">
        <v>53</v>
      </c>
      <c r="D57" s="28" t="s">
        <v>59</v>
      </c>
      <c r="E57" s="28">
        <v>0.66900000000000004</v>
      </c>
      <c r="F57" s="28">
        <v>0.66900000000000004</v>
      </c>
      <c r="G57" s="28">
        <v>0.66900000000000004</v>
      </c>
      <c r="H57" s="28">
        <v>2019</v>
      </c>
      <c r="I57" s="28">
        <v>2019</v>
      </c>
      <c r="J57" s="28" t="s">
        <v>49</v>
      </c>
      <c r="K57" s="31" t="s">
        <v>125</v>
      </c>
      <c r="L57" s="28">
        <f t="shared" si="3"/>
        <v>311823.59999999998</v>
      </c>
      <c r="M57" s="28">
        <v>265050.05</v>
      </c>
      <c r="N57" s="28">
        <v>46773.55</v>
      </c>
      <c r="O57" s="28">
        <f>SUM(P57:Q57)</f>
        <v>311823.59999999998</v>
      </c>
      <c r="P57" s="28">
        <v>265050.05</v>
      </c>
      <c r="Q57" s="28">
        <v>46773.55</v>
      </c>
      <c r="R57" s="89" t="s">
        <v>145</v>
      </c>
    </row>
    <row r="58" spans="1:18" ht="66.599999999999994" customHeight="1" x14ac:dyDescent="0.3">
      <c r="A58" s="27"/>
      <c r="B58" s="27"/>
      <c r="C58" s="28" t="s">
        <v>57</v>
      </c>
      <c r="D58" s="29" t="s">
        <v>131</v>
      </c>
      <c r="E58" s="32">
        <v>3</v>
      </c>
      <c r="F58" s="28">
        <v>3</v>
      </c>
      <c r="G58" s="28">
        <v>3</v>
      </c>
      <c r="H58" s="28"/>
      <c r="I58" s="28"/>
      <c r="J58" s="28"/>
      <c r="K58" s="31"/>
      <c r="L58" s="28"/>
      <c r="M58" s="28"/>
      <c r="N58" s="28"/>
      <c r="O58" s="28"/>
      <c r="P58" s="28"/>
      <c r="Q58" s="28"/>
      <c r="R58" s="89"/>
    </row>
    <row r="59" spans="1:18" ht="48" x14ac:dyDescent="0.3">
      <c r="A59" s="27" t="s">
        <v>105</v>
      </c>
      <c r="B59" s="27" t="s">
        <v>108</v>
      </c>
      <c r="C59" s="28" t="s">
        <v>53</v>
      </c>
      <c r="D59" s="28" t="s">
        <v>59</v>
      </c>
      <c r="E59" s="30">
        <v>0.40400000000000003</v>
      </c>
      <c r="F59" s="28">
        <v>0.40400000000000003</v>
      </c>
      <c r="G59" s="28">
        <v>0.40400000000000003</v>
      </c>
      <c r="H59" s="28">
        <v>2017</v>
      </c>
      <c r="I59" s="28">
        <v>2019</v>
      </c>
      <c r="J59" s="28" t="s">
        <v>49</v>
      </c>
      <c r="K59" s="31" t="s">
        <v>126</v>
      </c>
      <c r="L59" s="28">
        <f t="shared" si="3"/>
        <v>261595.72999999998</v>
      </c>
      <c r="M59" s="28">
        <v>222356.36</v>
      </c>
      <c r="N59" s="28">
        <v>39239.370000000003</v>
      </c>
      <c r="O59" s="28">
        <f>SUM(P59:Q59)</f>
        <v>261595.72999999998</v>
      </c>
      <c r="P59" s="28">
        <v>222356.36</v>
      </c>
      <c r="Q59" s="28">
        <v>39239.370000000003</v>
      </c>
      <c r="R59" s="89" t="s">
        <v>146</v>
      </c>
    </row>
    <row r="60" spans="1:18" ht="48" x14ac:dyDescent="0.3">
      <c r="A60" s="27"/>
      <c r="B60" s="27"/>
      <c r="C60" s="28" t="s">
        <v>57</v>
      </c>
      <c r="D60" s="29" t="s">
        <v>131</v>
      </c>
      <c r="E60" s="28">
        <v>7</v>
      </c>
      <c r="F60" s="28">
        <v>7</v>
      </c>
      <c r="G60" s="28">
        <v>7</v>
      </c>
      <c r="H60" s="28"/>
      <c r="I60" s="28"/>
      <c r="J60" s="28"/>
      <c r="K60" s="31"/>
      <c r="L60" s="28"/>
      <c r="M60" s="28"/>
      <c r="N60" s="28"/>
      <c r="O60" s="28"/>
      <c r="P60" s="28"/>
      <c r="Q60" s="28"/>
      <c r="R60" s="89"/>
    </row>
    <row r="61" spans="1:18" ht="121.2" customHeight="1" x14ac:dyDescent="0.3">
      <c r="A61" s="38" t="s">
        <v>107</v>
      </c>
      <c r="B61" s="38" t="s">
        <v>110</v>
      </c>
      <c r="C61" s="39" t="s">
        <v>56</v>
      </c>
      <c r="D61" s="39" t="s">
        <v>86</v>
      </c>
      <c r="E61" s="40">
        <v>1.29</v>
      </c>
      <c r="F61" s="39">
        <v>1.29</v>
      </c>
      <c r="G61" s="39">
        <v>1.29</v>
      </c>
      <c r="H61" s="39">
        <v>2020</v>
      </c>
      <c r="I61" s="39">
        <v>2022</v>
      </c>
      <c r="J61" s="39" t="s">
        <v>49</v>
      </c>
      <c r="K61" s="41" t="s">
        <v>60</v>
      </c>
      <c r="L61" s="39">
        <f t="shared" si="3"/>
        <v>135276.35999999999</v>
      </c>
      <c r="M61" s="39">
        <v>114984.9</v>
      </c>
      <c r="N61" s="39">
        <v>20291.46</v>
      </c>
      <c r="O61" s="39">
        <f>SUM(P61:Q61)</f>
        <v>111021.73</v>
      </c>
      <c r="P61" s="39">
        <v>94368.47</v>
      </c>
      <c r="Q61" s="39">
        <v>16653.259999999998</v>
      </c>
      <c r="R61" s="87" t="s">
        <v>150</v>
      </c>
    </row>
    <row r="62" spans="1:18" ht="95.25" customHeight="1" x14ac:dyDescent="0.3">
      <c r="A62" s="27"/>
      <c r="B62" s="27"/>
      <c r="C62" s="28" t="s">
        <v>58</v>
      </c>
      <c r="D62" s="28" t="s">
        <v>88</v>
      </c>
      <c r="E62" s="33">
        <v>0.16</v>
      </c>
      <c r="F62" s="28">
        <v>0.16</v>
      </c>
      <c r="G62" s="28">
        <v>0</v>
      </c>
      <c r="H62" s="28"/>
      <c r="I62" s="28"/>
      <c r="J62" s="28"/>
      <c r="K62" s="31"/>
      <c r="L62" s="28"/>
      <c r="M62" s="28"/>
      <c r="N62" s="28"/>
      <c r="O62" s="28"/>
      <c r="P62" s="28"/>
      <c r="Q62" s="28"/>
      <c r="R62" s="89" t="s">
        <v>147</v>
      </c>
    </row>
    <row r="63" spans="1:18" ht="48" x14ac:dyDescent="0.3">
      <c r="A63" s="27" t="s">
        <v>109</v>
      </c>
      <c r="B63" s="27" t="s">
        <v>112</v>
      </c>
      <c r="C63" s="28" t="s">
        <v>53</v>
      </c>
      <c r="D63" s="28" t="s">
        <v>59</v>
      </c>
      <c r="E63" s="28">
        <v>0.19600000000000001</v>
      </c>
      <c r="F63" s="28">
        <v>0.19600000000000001</v>
      </c>
      <c r="G63" s="28">
        <v>0.19600000000000001</v>
      </c>
      <c r="H63" s="28">
        <v>2018</v>
      </c>
      <c r="I63" s="28">
        <v>2019</v>
      </c>
      <c r="J63" s="28" t="s">
        <v>49</v>
      </c>
      <c r="K63" s="34" t="s">
        <v>128</v>
      </c>
      <c r="L63" s="28">
        <f t="shared" si="3"/>
        <v>96692.47</v>
      </c>
      <c r="M63" s="28">
        <v>82188.59</v>
      </c>
      <c r="N63" s="28">
        <v>14503.88</v>
      </c>
      <c r="O63" s="28">
        <f>SUM(P63:Q63)</f>
        <v>96692.47</v>
      </c>
      <c r="P63" s="28">
        <v>82188.59</v>
      </c>
      <c r="Q63" s="28">
        <v>14503.88</v>
      </c>
      <c r="R63" s="89" t="s">
        <v>148</v>
      </c>
    </row>
    <row r="64" spans="1:18" ht="48" x14ac:dyDescent="0.3">
      <c r="A64" s="27"/>
      <c r="B64" s="27"/>
      <c r="C64" s="28" t="s">
        <v>57</v>
      </c>
      <c r="D64" s="29" t="s">
        <v>131</v>
      </c>
      <c r="E64" s="28">
        <v>3</v>
      </c>
      <c r="F64" s="28">
        <v>3</v>
      </c>
      <c r="G64" s="28">
        <v>3</v>
      </c>
      <c r="H64" s="28"/>
      <c r="I64" s="28"/>
      <c r="J64" s="28"/>
      <c r="K64" s="31"/>
      <c r="L64" s="28"/>
      <c r="M64" s="28"/>
      <c r="N64" s="28"/>
      <c r="O64" s="28"/>
      <c r="P64" s="28"/>
      <c r="Q64" s="28"/>
      <c r="R64" s="89"/>
    </row>
    <row r="65" spans="1:19" ht="48" x14ac:dyDescent="0.3">
      <c r="A65" s="27" t="s">
        <v>111</v>
      </c>
      <c r="B65" s="27" t="s">
        <v>113</v>
      </c>
      <c r="C65" s="28" t="s">
        <v>53</v>
      </c>
      <c r="D65" s="28" t="s">
        <v>59</v>
      </c>
      <c r="E65" s="28">
        <v>1.159</v>
      </c>
      <c r="F65" s="28">
        <v>1.159</v>
      </c>
      <c r="G65" s="28">
        <v>1.159</v>
      </c>
      <c r="H65" s="28">
        <v>2018</v>
      </c>
      <c r="I65" s="28">
        <v>2019</v>
      </c>
      <c r="J65" s="28" t="s">
        <v>49</v>
      </c>
      <c r="K65" s="34" t="s">
        <v>129</v>
      </c>
      <c r="L65" s="28">
        <f t="shared" ref="L65" si="4">SUM(M65:N65)</f>
        <v>303768.69</v>
      </c>
      <c r="M65" s="28">
        <v>258203.38</v>
      </c>
      <c r="N65" s="28">
        <v>45565.31</v>
      </c>
      <c r="O65" s="28">
        <f>SUM(P65:Q65)</f>
        <v>303768.69</v>
      </c>
      <c r="P65" s="28">
        <v>258203.38</v>
      </c>
      <c r="Q65" s="28">
        <v>45565.31</v>
      </c>
      <c r="R65" s="89" t="s">
        <v>149</v>
      </c>
      <c r="S65" s="20"/>
    </row>
    <row r="66" spans="1:19" ht="51" customHeight="1" x14ac:dyDescent="0.3">
      <c r="A66" s="27"/>
      <c r="B66" s="27"/>
      <c r="C66" s="28" t="s">
        <v>57</v>
      </c>
      <c r="D66" s="29" t="s">
        <v>131</v>
      </c>
      <c r="E66" s="31">
        <v>4</v>
      </c>
      <c r="F66" s="31">
        <v>4</v>
      </c>
      <c r="G66" s="31">
        <v>4</v>
      </c>
      <c r="H66" s="28"/>
      <c r="I66" s="28"/>
      <c r="J66" s="28"/>
      <c r="K66" s="31"/>
      <c r="L66" s="28"/>
      <c r="M66" s="28"/>
      <c r="N66" s="28"/>
      <c r="O66" s="28"/>
      <c r="P66" s="28"/>
      <c r="Q66" s="28"/>
      <c r="R66" s="89"/>
      <c r="S66" s="20"/>
    </row>
    <row r="67" spans="1:19" ht="57" x14ac:dyDescent="0.3">
      <c r="A67" s="27" t="s">
        <v>135</v>
      </c>
      <c r="B67" s="27" t="s">
        <v>114</v>
      </c>
      <c r="C67" s="28" t="s">
        <v>53</v>
      </c>
      <c r="D67" s="28" t="s">
        <v>59</v>
      </c>
      <c r="E67" s="31">
        <v>0.38</v>
      </c>
      <c r="F67" s="28">
        <v>0.38</v>
      </c>
      <c r="G67" s="28">
        <v>0.38</v>
      </c>
      <c r="H67" s="28">
        <v>2020</v>
      </c>
      <c r="I67" s="28">
        <v>2021</v>
      </c>
      <c r="J67" s="28" t="s">
        <v>49</v>
      </c>
      <c r="K67" s="31" t="s">
        <v>127</v>
      </c>
      <c r="L67" s="28">
        <f t="shared" ref="L67" si="5">SUM(M67:N67)</f>
        <v>350000</v>
      </c>
      <c r="M67" s="28">
        <v>260630.59</v>
      </c>
      <c r="N67" s="28">
        <v>89369.41</v>
      </c>
      <c r="O67" s="28">
        <f>SUM(P67:Q67)</f>
        <v>327587.02</v>
      </c>
      <c r="P67" s="28">
        <v>260630.57</v>
      </c>
      <c r="Q67" s="28">
        <v>66956.45</v>
      </c>
      <c r="R67" s="89"/>
    </row>
    <row r="68" spans="1:19" ht="58.5" customHeight="1" x14ac:dyDescent="0.3">
      <c r="A68" s="27"/>
      <c r="B68" s="27"/>
      <c r="C68" s="28" t="s">
        <v>57</v>
      </c>
      <c r="D68" s="29" t="s">
        <v>131</v>
      </c>
      <c r="E68" s="31">
        <v>3</v>
      </c>
      <c r="F68" s="28">
        <v>3</v>
      </c>
      <c r="G68" s="28">
        <v>3</v>
      </c>
      <c r="H68" s="28"/>
      <c r="I68" s="28"/>
      <c r="J68" s="28"/>
      <c r="K68" s="31"/>
      <c r="L68" s="28"/>
      <c r="M68" s="28"/>
      <c r="N68" s="28"/>
      <c r="O68" s="28"/>
      <c r="P68" s="28"/>
      <c r="Q68" s="28"/>
      <c r="R68" s="89"/>
    </row>
    <row r="69" spans="1:19" ht="37.5" customHeight="1" x14ac:dyDescent="0.3">
      <c r="A69" s="70" t="s">
        <v>61</v>
      </c>
      <c r="B69" s="70"/>
      <c r="C69" s="70"/>
      <c r="D69" s="70"/>
      <c r="E69" s="70"/>
      <c r="F69" s="70"/>
      <c r="G69" s="70"/>
      <c r="H69" s="70"/>
      <c r="I69" s="70"/>
      <c r="J69" s="70"/>
      <c r="K69" s="70"/>
      <c r="L69" s="70"/>
      <c r="M69" s="70"/>
      <c r="N69" s="70"/>
      <c r="O69" s="70"/>
      <c r="P69" s="70"/>
      <c r="Q69" s="70"/>
      <c r="R69" s="70"/>
    </row>
    <row r="70" spans="1:19" ht="27" customHeight="1" x14ac:dyDescent="0.3">
      <c r="A70" s="63" t="s">
        <v>62</v>
      </c>
      <c r="B70" s="63"/>
      <c r="C70" s="63"/>
      <c r="D70" s="63"/>
      <c r="E70" s="63"/>
      <c r="F70" s="63"/>
      <c r="G70" s="63"/>
      <c r="H70" s="63"/>
      <c r="I70" s="63"/>
      <c r="J70" s="63"/>
      <c r="K70" s="63"/>
      <c r="L70" s="63"/>
      <c r="M70" s="63"/>
      <c r="N70" s="63"/>
      <c r="O70" s="63"/>
      <c r="P70" s="63"/>
      <c r="Q70" s="63"/>
      <c r="R70" s="63"/>
    </row>
    <row r="71" spans="1:19" ht="38.25" customHeight="1" x14ac:dyDescent="0.3">
      <c r="A71" s="59" t="s">
        <v>63</v>
      </c>
      <c r="B71" s="60"/>
      <c r="C71" s="60"/>
      <c r="D71" s="60"/>
      <c r="E71" s="60"/>
      <c r="F71" s="60"/>
      <c r="G71" s="60"/>
      <c r="H71" s="60"/>
      <c r="I71" s="60"/>
      <c r="J71" s="60"/>
      <c r="K71" s="60"/>
      <c r="L71" s="60"/>
      <c r="M71" s="60"/>
      <c r="N71" s="60"/>
      <c r="O71" s="60"/>
      <c r="P71" s="60"/>
      <c r="Q71" s="60"/>
      <c r="R71" s="60"/>
    </row>
    <row r="72" spans="1:19" ht="27" customHeight="1" x14ac:dyDescent="0.3">
      <c r="A72" s="59" t="s">
        <v>64</v>
      </c>
      <c r="B72" s="60"/>
      <c r="C72" s="60"/>
      <c r="D72" s="60"/>
      <c r="E72" s="60"/>
      <c r="F72" s="60"/>
      <c r="G72" s="60"/>
      <c r="H72" s="60"/>
      <c r="I72" s="60"/>
      <c r="J72" s="60"/>
      <c r="K72" s="60"/>
      <c r="L72" s="60"/>
      <c r="M72" s="60"/>
      <c r="N72" s="60"/>
      <c r="O72" s="60"/>
      <c r="P72" s="60"/>
      <c r="Q72" s="60"/>
      <c r="R72" s="60"/>
    </row>
    <row r="73" spans="1:19" ht="18.75" customHeight="1" x14ac:dyDescent="0.3">
      <c r="A73" s="59" t="s">
        <v>65</v>
      </c>
      <c r="B73" s="60"/>
      <c r="C73" s="60"/>
      <c r="D73" s="60"/>
      <c r="E73" s="60"/>
      <c r="F73" s="60"/>
      <c r="G73" s="60"/>
      <c r="H73" s="60"/>
      <c r="I73" s="60"/>
      <c r="J73" s="60"/>
      <c r="K73" s="60"/>
      <c r="L73" s="60"/>
      <c r="M73" s="60"/>
      <c r="N73" s="60"/>
      <c r="O73" s="60"/>
      <c r="P73" s="60"/>
      <c r="Q73" s="60"/>
      <c r="R73" s="60"/>
    </row>
    <row r="74" spans="1:19" ht="27" customHeight="1" x14ac:dyDescent="0.3">
      <c r="A74" s="59" t="s">
        <v>66</v>
      </c>
      <c r="B74" s="60"/>
      <c r="C74" s="60"/>
      <c r="D74" s="60"/>
      <c r="E74" s="60"/>
      <c r="F74" s="60"/>
      <c r="G74" s="60"/>
      <c r="H74" s="60"/>
      <c r="I74" s="60"/>
      <c r="J74" s="60"/>
      <c r="K74" s="60"/>
      <c r="L74" s="60"/>
      <c r="M74" s="60"/>
      <c r="N74" s="60"/>
      <c r="O74" s="60"/>
      <c r="P74" s="60"/>
      <c r="Q74" s="60"/>
      <c r="R74" s="60"/>
    </row>
    <row r="75" spans="1:19" ht="48" customHeight="1" x14ac:dyDescent="0.3">
      <c r="A75" s="7"/>
      <c r="B75" s="7"/>
      <c r="C75" s="7"/>
      <c r="D75" s="7"/>
      <c r="E75" s="7"/>
      <c r="F75" s="7"/>
      <c r="G75" s="7"/>
      <c r="H75" s="7"/>
      <c r="I75" s="7"/>
      <c r="J75" s="7"/>
      <c r="K75" s="7"/>
      <c r="L75" s="7"/>
      <c r="M75" s="7"/>
      <c r="N75" s="7"/>
      <c r="O75" s="7"/>
      <c r="P75" s="7"/>
      <c r="Q75" s="7"/>
      <c r="R75" s="90"/>
    </row>
    <row r="76" spans="1:19" ht="15.6" x14ac:dyDescent="0.3">
      <c r="A76" s="6"/>
    </row>
  </sheetData>
  <customSheetViews>
    <customSheetView guid="{BAC98D9F-7D28-4D1E-A25B-1E454D3CDE61}" scale="85" showPageBreaks="1" fitToPage="1">
      <selection activeCell="E16" sqref="E16:R16"/>
      <pageMargins left="0.7" right="0.7" top="0.75" bottom="0.75" header="0.3" footer="0.3"/>
      <pageSetup paperSize="9" scale="54" fitToHeight="0" orientation="landscape" r:id="rId1"/>
    </customSheetView>
    <customSheetView guid="{70573866-54F7-4BFE-9B05-574FC617F02A}" scale="85" fitToPage="1" showAutoFilter="1" topLeftCell="A37">
      <selection activeCell="T38" sqref="T38"/>
      <pageMargins left="0.7" right="0.7" top="0.75" bottom="0.75" header="0.3" footer="0.3"/>
      <pageSetup paperSize="9" scale="54" fitToHeight="0" orientation="landscape" r:id="rId2"/>
      <autoFilter ref="A27:R74" xr:uid="{045C6643-EA58-462E-8054-4E6E1291FF99}"/>
    </customSheetView>
    <customSheetView guid="{1D381244-AA31-427F-93D8-47BC266CDF71}" scale="85" fitToPage="1" showAutoFilter="1" topLeftCell="A63">
      <selection activeCell="C68" sqref="C68:D68"/>
      <pageMargins left="0.7" right="0.7" top="0.75" bottom="0.75" header="0.3" footer="0.3"/>
      <pageSetup paperSize="9" scale="54" fitToHeight="0" orientation="landscape" r:id="rId3"/>
      <autoFilter ref="A27:R74" xr:uid="{251CE994-9558-40F5-84E9-B585A531C3AA}"/>
    </customSheetView>
    <customSheetView guid="{3933E316-6ED5-4C04-83B1-EF09719C2D5D}" scale="85" fitToPage="1" showAutoFilter="1" topLeftCell="A83">
      <selection activeCell="O87" sqref="O87:R87"/>
      <pageMargins left="0.7" right="0.7" top="0.75" bottom="0.75" header="0.3" footer="0.3"/>
      <pageSetup paperSize="9" scale="54" fitToHeight="0" orientation="landscape" r:id="rId4"/>
      <autoFilter ref="A27:R106" xr:uid="{58B5FED1-19A9-4A4F-AAE6-0C58D5AA615A}"/>
    </customSheetView>
    <customSheetView guid="{229E0DC9-50DF-4430-964B-8FF11D531B37}" scale="85" showPageBreaks="1" fitToPage="1" showAutoFilter="1" topLeftCell="A28">
      <selection activeCell="O62" sqref="O62"/>
      <pageMargins left="0.7" right="0.7" top="0.75" bottom="0.75" header="0.3" footer="0.3"/>
      <pageSetup paperSize="9" scale="54" fitToHeight="0" orientation="landscape" r:id="rId5"/>
      <autoFilter ref="A27:R74" xr:uid="{12E1A0CB-F0DE-416C-8FB8-B12339AA8A0A}"/>
    </customSheetView>
    <customSheetView guid="{4C895D26-9224-48D7-8D37-287F8F097A19}" scale="85" showPageBreaks="1" fitToPage="1" showAutoFilter="1" topLeftCell="A35">
      <selection activeCell="A36" sqref="A36:R40"/>
      <pageMargins left="0.7" right="0.7" top="0.75" bottom="0.75" header="0.3" footer="0.3"/>
      <pageSetup paperSize="9" scale="54" fitToHeight="0" orientation="landscape" r:id="rId6"/>
      <autoFilter ref="A27:R74" xr:uid="{CC58E6BF-3641-4034-84B5-8EE9DDCB5C9C}"/>
    </customSheetView>
  </customSheetViews>
  <mergeCells count="32">
    <mergeCell ref="A13:R13"/>
    <mergeCell ref="A14:D14"/>
    <mergeCell ref="F4:P4"/>
    <mergeCell ref="J7:M7"/>
    <mergeCell ref="A17:R17"/>
    <mergeCell ref="E12:R12"/>
    <mergeCell ref="A74:R74"/>
    <mergeCell ref="A72:R72"/>
    <mergeCell ref="A71:R71"/>
    <mergeCell ref="A5:R5"/>
    <mergeCell ref="A8:R8"/>
    <mergeCell ref="A70:R70"/>
    <mergeCell ref="A73:R73"/>
    <mergeCell ref="O26:Q26"/>
    <mergeCell ref="R26:R27"/>
    <mergeCell ref="A19:R19"/>
    <mergeCell ref="A18:D18"/>
    <mergeCell ref="E18:R18"/>
    <mergeCell ref="A12:D12"/>
    <mergeCell ref="A69:R69"/>
    <mergeCell ref="H26:K26"/>
    <mergeCell ref="A6:R6"/>
    <mergeCell ref="A26:A27"/>
    <mergeCell ref="B26:B27"/>
    <mergeCell ref="C26:G26"/>
    <mergeCell ref="L26:N26"/>
    <mergeCell ref="E14:R14"/>
    <mergeCell ref="A15:R15"/>
    <mergeCell ref="E16:R16"/>
    <mergeCell ref="E20:R20"/>
    <mergeCell ref="A21:R21"/>
    <mergeCell ref="A22:R22"/>
  </mergeCells>
  <pageMargins left="0.7" right="0.7" top="0.75" bottom="0.75" header="0.3" footer="0.3"/>
  <pageSetup paperSize="9" scale="54" fitToHeight="0" orientation="landscape"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EEB513B18D3498EA07ABA383818DE" ma:contentTypeVersion="4" ma:contentTypeDescription="Create a new document." ma:contentTypeScope="" ma:versionID="ec33410743a04eb3057c6096e266b2a9">
  <xsd:schema xmlns:xsd="http://www.w3.org/2001/XMLSchema" xmlns:xs="http://www.w3.org/2001/XMLSchema" xmlns:p="http://schemas.microsoft.com/office/2006/metadata/properties" xmlns:ns2="0f1b6211-af94-4103-917b-42bed8a6932d" xmlns:ns3="a5587eec-72ae-458d-8672-d225957edd1e" targetNamespace="http://schemas.microsoft.com/office/2006/metadata/properties" ma:root="true" ma:fieldsID="452bdc6d51d6c2afd150adb0d653ffcf" ns2:_="" ns3:_="">
    <xsd:import namespace="0f1b6211-af94-4103-917b-42bed8a6932d"/>
    <xsd:import namespace="a5587eec-72ae-458d-8672-d225957edd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b6211-af94-4103-917b-42bed8a69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587eec-72ae-458d-8672-d225957edd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22003B-715D-4B07-9FA8-3892AF63C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b6211-af94-4103-917b-42bed8a6932d"/>
    <ds:schemaRef ds:uri="a5587eec-72ae-458d-8672-d225957edd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1B731F-0DA1-42B6-833D-30BAEC1956A2}">
  <ds:schemaRefs>
    <ds:schemaRef ds:uri="http://schemas.microsoft.com/sharepoint/v3/contenttype/forms"/>
  </ds:schemaRefs>
</ds:datastoreItem>
</file>

<file path=customXml/itemProps3.xml><?xml version="1.0" encoding="utf-8"?>
<ds:datastoreItem xmlns:ds="http://schemas.openxmlformats.org/officeDocument/2006/customXml" ds:itemID="{25109F17-D3D2-43FE-AF83-C637C38AC922}">
  <ds:schemaRefs>
    <ds:schemaRef ds:uri="http://purl.org/dc/dcmitype/"/>
    <ds:schemaRef ds:uri="a5587eec-72ae-458d-8672-d225957edd1e"/>
    <ds:schemaRef ds:uri="http://schemas.openxmlformats.org/package/2006/metadata/core-properties"/>
    <ds:schemaRef ds:uri="0f1b6211-af94-4103-917b-42bed8a6932d"/>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Indrė Antanaitienė</cp:lastModifiedBy>
  <cp:revision/>
  <cp:lastPrinted>2023-01-26T07:52:30Z</cp:lastPrinted>
  <dcterms:created xsi:type="dcterms:W3CDTF">2020-01-23T06:42:18Z</dcterms:created>
  <dcterms:modified xsi:type="dcterms:W3CDTF">2024-02-29T12:37:04Z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0x010100120EEB513B18D3498EA07ABA383818DE</vt:lpwstr>
  </property>
</Properties>
</file>