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docs.live.net/073f3955c46d0ec2/Stalinis kompiuteris/VVG projektai/Raseinių miesto VVG/Kvietimų planavimas/"/>
    </mc:Choice>
  </mc:AlternateContent>
  <xr:revisionPtr revIDLastSave="29" documentId="8_{478AC5DD-575F-4008-89CB-9F1BDA6EE147}" xr6:coauthVersionLast="47" xr6:coauthVersionMax="47" xr10:uidLastSave="{12F3DE83-8E55-4F81-A8A2-8D898DFE8595}"/>
  <bookViews>
    <workbookView xWindow="28680" yWindow="-120" windowWidth="29040" windowHeight="15720" xr2:uid="{00000000-000D-0000-FFFF-FFFF00000000}"/>
  </bookViews>
  <sheets>
    <sheet name="Lapas1" sheetId="1" r:id="rId1"/>
  </sheets>
  <definedNames>
    <definedName name="_xlnm.Print_Area" localSheetId="0">Lapas1!$A$1:$V$11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 l="1"/>
  <c r="G58" i="1"/>
  <c r="E46" i="1"/>
  <c r="G57" i="1" s="1"/>
  <c r="H58" i="1" s="1"/>
  <c r="O37" i="1"/>
  <c r="F57" i="1"/>
  <c r="J57" i="1"/>
  <c r="H57" i="1"/>
  <c r="E47" i="1"/>
  <c r="E48" i="1"/>
  <c r="S39" i="1"/>
  <c r="R39" i="1"/>
  <c r="Q39" i="1"/>
  <c r="S38" i="1"/>
  <c r="R38" i="1"/>
  <c r="Q38" i="1"/>
  <c r="S37" i="1"/>
  <c r="O10" i="1"/>
  <c r="I58" i="1" l="1"/>
  <c r="J58" i="1"/>
  <c r="R16" i="1"/>
  <c r="R37" i="1" s="1"/>
  <c r="Q16" i="1"/>
  <c r="Q37" i="1" s="1"/>
  <c r="O16" i="1" l="1"/>
  <c r="O22" i="1"/>
  <c r="O26" i="1"/>
  <c r="S29" i="1"/>
  <c r="S40" i="1"/>
  <c r="S42" i="1" s="1"/>
  <c r="R40" i="1"/>
  <c r="R42" i="1" s="1"/>
  <c r="Q40" i="1"/>
  <c r="Q42" i="1" s="1"/>
  <c r="O40" i="1"/>
  <c r="R29" i="1" l="1"/>
  <c r="Q29" i="1"/>
  <c r="O19" i="1"/>
  <c r="O13" i="1"/>
  <c r="O29" i="1" l="1"/>
  <c r="O39" i="1"/>
  <c r="E49" i="1"/>
  <c r="O38" i="1"/>
  <c r="O42" i="1" s="1"/>
  <c r="D57" i="1"/>
  <c r="M57" i="1" l="1"/>
</calcChain>
</file>

<file path=xl/sharedStrings.xml><?xml version="1.0" encoding="utf-8"?>
<sst xmlns="http://schemas.openxmlformats.org/spreadsheetml/2006/main" count="193" uniqueCount="103">
  <si>
    <t>Kvietimo numeris</t>
  </si>
  <si>
    <t>Kvietimo pavadinimas</t>
  </si>
  <si>
    <t>Konkretus uždavinys arba priemonė (reforma ar investicija)</t>
  </si>
  <si>
    <t>Siektini stebėsenos rodikliai</t>
  </si>
  <si>
    <t>Pavadinimas</t>
  </si>
  <si>
    <t>Kodas</t>
  </si>
  <si>
    <t>Matavimo vienetas</t>
  </si>
  <si>
    <t>Siektina reikšmė</t>
  </si>
  <si>
    <t>_____________________________________________________________________________________________________________________________________________________________________________</t>
  </si>
  <si>
    <t>Pažangos priemonės numeris</t>
  </si>
  <si>
    <t xml:space="preserve">Pažangos priemonės pavadinimas </t>
  </si>
  <si>
    <t>Finansuojamos projektų veiklos</t>
  </si>
  <si>
    <t>Galimi pareiškėjai</t>
  </si>
  <si>
    <t xml:space="preserve">Planuojama kvietimo pabaigos data </t>
  </si>
  <si>
    <t>Planuojama kvietimo pradžios data</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</si>
  <si>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</si>
  <si>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</si>
  <si>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</si>
  <si>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</si>
  <si>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 xml:space="preserve">
Bendrojo finansavimo lėšos</t>
  </si>
  <si>
    <t>Nuosavo įnašo dydis (eurais)</t>
  </si>
  <si>
    <t>ES lėšų fondas</t>
  </si>
  <si>
    <t>(Bendruomenės inicijuotos vietos plėtros kvietimų teikti vietos plėtros projektų įgyvendinimo planus plano forma)</t>
  </si>
  <si>
    <t xml:space="preserve">01-004-08-04-01 </t>
  </si>
  <si>
    <t xml:space="preserve">Konkretus vietos veiklos grupės Strategijos veiksmas, kuriam planuojamas kvietimas </t>
  </si>
  <si>
    <t>BENDRUOMENĖS INICIJUOTOS VIETOS PLĖTROS KVIETIMŲ TEIKTI VIETOS PLĖTROS PROJEKTŲ ĮGYVENDINIMO PLANUS KVIETIMŲ PLANAS</t>
  </si>
  <si>
    <t>Vietos plėtros strategijų įgyvendinimo taisyklių 2 priedas</t>
  </si>
  <si>
    <t>1.2.1. Veiksmas "Verslumo įgūdžių, skirtų verslo pradžiai ir plėtrai, skatinimas suteikiant reikalingas priemones"</t>
  </si>
  <si>
    <t>Raseinių miesto 2023-2029 m. vietos plėtros strategija. Kvietimas "Socialinio verslo iniciatyvų sukuriant darbo vietas vykdymas"</t>
  </si>
  <si>
    <t>Raseinių miesto 2023-2029 m. vietos plėtros strategija. Kvietimas "Verslumo įgūdžių, skirtų verslo pradžiai ir plėtrai, skatinimas suteikiant reikalingas priemones"</t>
  </si>
  <si>
    <t>Raseinių miesto 2023-2029 m. vietos plėtros strategija. Kvietimas "Verslumo mokymų organizavimas, suteikiant naują kvalifikaciją bedarbiams, darbingo amžiaus ekonomiškai neaktyviems asmenims, taip pat socialinę atskirtį patiriantiems, mažiau galimybių turintiems asmenims, neįgaliesiems".</t>
  </si>
  <si>
    <t>Raseinių miesto 2023-2029 m. vietos plėtros strategija. Kvietimas "Socialinę atskirtį patiriančių asmenų užimtumo veiklų organizavimas, sociokultūrinių paslaugų teikimas bei įtrauktis į visavertį visuomenės gyvenimą".</t>
  </si>
  <si>
    <t>1.1.2. Veiksmas "Verslumo mokymų organizavimas, suteikiant naują kvalifikaciją bedarbiams, darbingo amžiaus ekonomiškai neaktyviems asmenims, taip pat socialinę atskirtį patiriantiems, mažiau galimybių turintiems asmenims, neįgaliesiems"</t>
  </si>
  <si>
    <t>1.1.1. Veiksmas "Socialinę atskirtį patiriančių asmenų užimtumo veiklų organizavimas, sociokultūrinių paslaugų teikimas bei įtrauktis į visavertį visuomenės gyvenimą"</t>
  </si>
  <si>
    <t>1.2.2. Veiksmas "Socialinio verslo iniciatyvų sukuriant darbo vietas vykdymas"</t>
  </si>
  <si>
    <t>BIVP projektų veiklų dalyviai (įskaitant visas tikslines grupes)</t>
  </si>
  <si>
    <t>P-01-004-08-04-01-12  (P.N.2.4723)</t>
  </si>
  <si>
    <t>Skaičius</t>
  </si>
  <si>
    <t>2024 m. gruodis</t>
  </si>
  <si>
    <t>2025 m. sausis</t>
  </si>
  <si>
    <t>Planuojama kvietimo formos pateikimo administruojančiajai institucijai data</t>
  </si>
  <si>
    <t>2026 m. sausis</t>
  </si>
  <si>
    <t>2026 m. vasaris</t>
  </si>
  <si>
    <t>P-01-004-08-04-01-01 (P.S.2.1513)</t>
  </si>
  <si>
    <t>P-01-004-08-04-01-03 (P.S.21032)</t>
  </si>
  <si>
    <t>P-01-004-08-04-01-04 (P.B.2.0001)</t>
  </si>
  <si>
    <t>Paramą dotacijomis gavusios įmonės</t>
  </si>
  <si>
    <t>P-01-004-08-04-01-09
(P.B.2.0002)</t>
  </si>
  <si>
    <t>Įmonės</t>
  </si>
  <si>
    <r>
      <t xml:space="preserve">Europos Sąjungos (toliau </t>
    </r>
    <r>
      <rPr>
        <b/>
        <sz val="9"/>
        <rFont val="Times New Roman"/>
        <family val="1"/>
        <charset val="186"/>
      </rPr>
      <t>–</t>
    </r>
    <r>
      <rPr>
        <b/>
        <sz val="9"/>
        <color theme="1"/>
        <rFont val="Times New Roman"/>
        <family val="1"/>
        <charset val="186"/>
      </rPr>
      <t xml:space="preserve"> ES) fondų lėšos</t>
    </r>
  </si>
  <si>
    <t>Viešasis ar privatus juridinis asmuo (socialinio verslo vykdytojas) registruotas ir veiklą  vykdantis vietos plėtros strategijos įgyvendinimo teritorijoje, Raseinių mieste.</t>
  </si>
  <si>
    <t xml:space="preserve">                        Raseinių miesto vietos veiklos grupė</t>
  </si>
  <si>
    <t>Nr. 11-340-K</t>
  </si>
  <si>
    <t>Nr. 11-341-K</t>
  </si>
  <si>
    <t>Nr. 11-342-K</t>
  </si>
  <si>
    <t>Nr. 11-343-K</t>
  </si>
  <si>
    <t>Nr. 11-344-K</t>
  </si>
  <si>
    <t>Nr. 11-345-K</t>
  </si>
  <si>
    <t>2022–2030 metų plėtros programos valdytojos Lietuvos Respublikos vidaus reikalų ministerijos Viešojo valdymo plėtros programos pažangos priemonė „Didinti visuomenės įsitraukimą į vietos problemų sprendimą“</t>
  </si>
  <si>
    <t>2.3. Poveiklė „Bendruomenės inicijuotos vietos plėtros metodo (BIVP) taikymas: parama vietos plėtros strategijų įgyvendinimui“ Vidurio ir vakarų Lietuvos regione (ESF+)</t>
  </si>
  <si>
    <t>2.4. Poveiklė „Bendruomenės inicijuotos vietos plėtros metodo (BIVP) taikymas: parama vietos plėtros strategijų įgyvendinimui“ Vidurio ir vakarų Lietuvos regione (ERPF)</t>
  </si>
  <si>
    <t>2021–2027 metų Europos Sąjungos investicijų programos 4 prioriteto „Socialiai atsakingesnė Lietuva“, konkretus uždavinys 4.7 „Skatinti aktyvią įtrauktį, siekiant propaguoti lygias galimybes, nediskriminavimą ir aktyvų dalyvavimą, ir gerinti įsidarbinamumą, ypač palankių sąlygų neturinčių grupių“</t>
  </si>
  <si>
    <t>2021–2027 metų Europos Sąjungos investicijų programos 4 prioriteto „Socialiai atsakingesnė Lietuva", konkretus uždavinys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</si>
  <si>
    <t>Bendruomenės inicijuotos vietos plėtros  projektų veiklų dalyvių, kurie po dalyvavimo veiklose toliau dalyvauja socialinei integracijai skirtose veiklose ir (ar) darbo rinkoje, dalis*</t>
  </si>
  <si>
    <t xml:space="preserve">R-01-004-08-04-01-02
(R.S.2.3517)
</t>
  </si>
  <si>
    <t>Proc.</t>
  </si>
  <si>
    <t>Bendruomenės inicijuotos vietos plėtros projektai, kuriuos įgyvendino nevyriausybinės organizacijos ir (arba) kurie įgyvendinti kartu su partneriu</t>
  </si>
  <si>
    <t xml:space="preserve">P-01-004-08-04-01-01
(P.S.2.1513)
</t>
  </si>
  <si>
    <t xml:space="preserve">P-01-004-08-04-01-12
(P.N.2.4723)
</t>
  </si>
  <si>
    <t>Viešasis ir privatus</t>
  </si>
  <si>
    <t>Paramą gavusiuose subjektuose sukurtos darbo vietos</t>
  </si>
  <si>
    <t xml:space="preserve">R-01-004-08-04-01-03
R.B.2.2001
</t>
  </si>
  <si>
    <t>Vienų metų etato ekvivalentai</t>
  </si>
  <si>
    <t>Socialinio verslo subjektai, įgyvendinus bendruomenės inicijuotos vietos plėtros projektus gavę paramą socialinio verslo kūrimui ar plėtrai</t>
  </si>
  <si>
    <t>Paramą gavusios įmonės, iš kurių labai mažos, mažos, vidutinės ir didelės įmonės**</t>
  </si>
  <si>
    <t xml:space="preserve">Europos socialinis fondas  + </t>
  </si>
  <si>
    <t xml:space="preserve">Europos regioninės plėtros fondas </t>
  </si>
  <si>
    <t>*Rodiklis siekiamas pažangos priemonės lygiu, projektiniu lygiu rodiklis nesiekiamas ir neturi būti nurodomas projektų įgyvendinimo planuose.</t>
  </si>
  <si>
    <t>** Rodiklis skaidomas į smulkesnius rodiklius, kurie neturi siektinų reikšmių ir naudojami tik atsiskaitymui.</t>
  </si>
  <si>
    <t>1.1.1</t>
  </si>
  <si>
    <t>1.1.2</t>
  </si>
  <si>
    <t>1.2.1</t>
  </si>
  <si>
    <t>1.2.2</t>
  </si>
  <si>
    <t>–</t>
  </si>
  <si>
    <t>Bendros kvietimų sumos (be nuosavo įnašo) 
pagal metus</t>
  </si>
  <si>
    <t>Viso:</t>
  </si>
  <si>
    <t>Spartos įvertinimas</t>
  </si>
  <si>
    <t>Terminas</t>
  </si>
  <si>
    <t>Susumuojamas bendras
 proc.</t>
  </si>
  <si>
    <t>2025 m.</t>
  </si>
  <si>
    <t>2026 m.</t>
  </si>
  <si>
    <t xml:space="preserve">kovo 31 d. </t>
  </si>
  <si>
    <t>birželio 30 d.</t>
  </si>
  <si>
    <t>rugsėjo 30 d.</t>
  </si>
  <si>
    <t>gruodžio 31 d.</t>
  </si>
  <si>
    <t xml:space="preserve">Paramos suma </t>
  </si>
  <si>
    <t>-</t>
  </si>
  <si>
    <t>Viešieji ir privatūs juridiniai asmenys, veiką vykdantis vietos plėtros strategijos įgyvendinimo teritorijoje, Raseinių mieste.</t>
  </si>
  <si>
    <t>Planuojamas pateikimas likus ne mažiau kaip 10 d. d. iki VRM kvietimų plane nustatyto termino.</t>
  </si>
  <si>
    <t>2025 m. rugpjūtis</t>
  </si>
  <si>
    <t>2025 m. liepa</t>
  </si>
  <si>
    <t>2025 m. kovas</t>
  </si>
  <si>
    <t>2025 m. gegužė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</si>
</sst>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i/>
      <sz val="9"/>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i/>
      <sz val="9"/>
      <name val="Times New Roman"/>
      <family val="1"/>
      <charset val="186"/>
    </font>
    <font>
      <sz val="10"/>
      <color rgb="FF000000"/>
      <name val="Times New Roman"/>
      <family val="1"/>
      <charset val="186"/>
    </font>
    <font>
      <b/>
      <sz val="10"/>
      <color rgb="FFFF0000"/>
      <name val="Times New Roman"/>
      <family val="1"/>
      <charset val="186"/>
    </font>
    <font>
      <sz val="9"/>
      <color theme="1"/>
      <name val="Times New Roman"/>
      <family val="1"/>
      <charset val="186"/>
    </font>
    <font>
      <sz val="9"/>
      <name val="Times New Roman"/>
      <family val="1"/>
      <charset val="186"/>
    </font>
    <font>
      <sz val="8"/>
      <name val="Calibri"/>
      <family val="2"/>
      <charset val="186"/>
      <scheme val="minor"/>
    </font>
    <font>
      <b/>
      <sz val="9"/>
      <color theme="1"/>
      <name val="Times New Roman"/>
      <family val="1"/>
      <charset val="186"/>
    </font>
    <font>
      <b/>
      <sz val="9"/>
      <name val="Times New Roman"/>
      <family val="1"/>
      <charset val="186"/>
    </font>
    <font>
      <b/>
      <i/>
      <sz val="10"/>
      <color rgb="FF00B050"/>
      <name val="Times New Roman"/>
      <family val="1"/>
      <charset val="186"/>
    </font>
    <font>
      <sz val="10"/>
      <color rgb="FF00B050"/>
      <name val="Times New Roman"/>
      <family val="1"/>
      <charset val="186"/>
    </font>
    <font>
      <b/>
      <sz val="10"/>
      <color theme="1"/>
      <name val="Times New Roman"/>
      <family val="1"/>
    </font>
    <font>
      <b/>
      <i/>
      <sz val="12"/>
      <color theme="1"/>
      <name val="Times New Roman"/>
      <family val="1"/>
    </font>
    <font>
      <b/>
      <sz val="11"/>
      <color theme="1"/>
      <name val="Times New Roman"/>
      <family val="1"/>
      <charset val="186"/>
    </font>
    <font>
      <sz val="11"/>
      <color theme="1"/>
      <name val="Times New Roman"/>
      <family val="1"/>
      <charset val="186"/>
    </font>
    <font>
      <b/>
      <i/>
      <sz val="9"/>
      <name val="Times New Roman"/>
      <family val="1"/>
      <charset val="186"/>
    </font>
    <font>
      <b/>
      <i/>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2" fillId="0" borderId="0" xfId="0" applyFont="1"/>
    <xf numFmtId="0" fontId="4" fillId="0" borderId="0" xfId="0" applyFont="1"/>
    <xf numFmtId="0" fontId="4" fillId="2" borderId="0" xfId="0" applyFont="1" applyFill="1"/>
    <xf numFmtId="0" fontId="2" fillId="2" borderId="0" xfId="0" applyFont="1" applyFill="1"/>
    <xf numFmtId="0" fontId="3" fillId="0" borderId="0" xfId="0" applyFont="1" applyAlignment="1">
      <alignment horizontal="center"/>
    </xf>
    <xf numFmtId="0" fontId="3" fillId="2" borderId="0" xfId="0" applyFont="1" applyFill="1" applyAlignment="1">
      <alignment horizontal="center"/>
    </xf>
    <xf numFmtId="0" fontId="6" fillId="2" borderId="0" xfId="0" applyFont="1" applyFill="1"/>
    <xf numFmtId="0" fontId="9"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7" xfId="0"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xf numFmtId="0" fontId="5" fillId="2" borderId="1" xfId="0" applyFont="1" applyFill="1" applyBorder="1" applyAlignment="1">
      <alignment horizontal="center"/>
    </xf>
    <xf numFmtId="0" fontId="1" fillId="2" borderId="8" xfId="0" applyFont="1" applyFill="1" applyBorder="1" applyAlignment="1">
      <alignment horizontal="center"/>
    </xf>
    <xf numFmtId="0" fontId="13" fillId="2" borderId="0" xfId="0" applyFont="1" applyFill="1"/>
    <xf numFmtId="0" fontId="1" fillId="2" borderId="9" xfId="0" applyFont="1" applyFill="1" applyBorder="1" applyAlignment="1">
      <alignment horizontal="center"/>
    </xf>
    <xf numFmtId="0" fontId="9" fillId="2" borderId="1" xfId="0" applyFont="1" applyFill="1" applyBorder="1" applyAlignment="1">
      <alignment horizontal="center" vertical="top" wrapText="1"/>
    </xf>
    <xf numFmtId="0" fontId="14" fillId="0" borderId="0" xfId="0" applyFont="1"/>
    <xf numFmtId="0" fontId="14" fillId="2" borderId="0" xfId="0" applyFont="1" applyFill="1"/>
    <xf numFmtId="2" fontId="4" fillId="2" borderId="0" xfId="0" applyNumberFormat="1" applyFont="1" applyFill="1"/>
    <xf numFmtId="2" fontId="2" fillId="2" borderId="0" xfId="0" applyNumberFormat="1" applyFont="1" applyFill="1"/>
    <xf numFmtId="17" fontId="15" fillId="2" borderId="1" xfId="0" applyNumberFormat="1" applyFont="1" applyFill="1" applyBorder="1"/>
    <xf numFmtId="2" fontId="2" fillId="2" borderId="1" xfId="0" applyNumberFormat="1" applyFont="1" applyFill="1" applyBorder="1"/>
    <xf numFmtId="0" fontId="15" fillId="2" borderId="1" xfId="0" applyFont="1" applyFill="1" applyBorder="1" applyAlignment="1">
      <alignment horizontal="right"/>
    </xf>
    <xf numFmtId="2" fontId="15" fillId="2" borderId="1" xfId="0" applyNumberFormat="1" applyFont="1" applyFill="1" applyBorder="1"/>
    <xf numFmtId="0" fontId="16" fillId="2" borderId="0" xfId="0" applyFont="1" applyFill="1"/>
    <xf numFmtId="0" fontId="15" fillId="3" borderId="1" xfId="0" applyFont="1" applyFill="1" applyBorder="1" applyAlignment="1">
      <alignment horizontal="center"/>
    </xf>
    <xf numFmtId="0" fontId="17" fillId="4" borderId="1" xfId="0" applyFont="1" applyFill="1" applyBorder="1"/>
    <xf numFmtId="0" fontId="17" fillId="4" borderId="2" xfId="0" applyFont="1" applyFill="1" applyBorder="1" applyAlignment="1">
      <alignment horizontal="center" vertical="center" wrapText="1"/>
    </xf>
    <xf numFmtId="0" fontId="17" fillId="4" borderId="1" xfId="0" applyFont="1" applyFill="1" applyBorder="1" applyAlignment="1">
      <alignment horizontal="center"/>
    </xf>
    <xf numFmtId="0" fontId="17" fillId="3" borderId="1" xfId="0" applyFont="1" applyFill="1" applyBorder="1" applyAlignment="1">
      <alignment horizontal="center" vertical="top" wrapText="1"/>
    </xf>
    <xf numFmtId="0" fontId="18" fillId="0" borderId="1" xfId="0" applyFont="1" applyBorder="1" applyAlignment="1">
      <alignment horizontal="center" vertical="center"/>
    </xf>
    <xf numFmtId="4" fontId="15" fillId="2" borderId="1" xfId="0" applyNumberFormat="1" applyFont="1" applyFill="1" applyBorder="1" applyAlignment="1">
      <alignment horizontal="center"/>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13" xfId="0" applyFont="1" applyFill="1" applyBorder="1" applyAlignment="1">
      <alignment horizontal="center" vertical="top" wrapText="1"/>
    </xf>
    <xf numFmtId="0" fontId="20" fillId="2" borderId="0" xfId="0" applyFont="1" applyFill="1"/>
    <xf numFmtId="17" fontId="2" fillId="2" borderId="0" xfId="0" applyNumberFormat="1" applyFont="1" applyFill="1"/>
    <xf numFmtId="2" fontId="2" fillId="5" borderId="1" xfId="0" applyNumberFormat="1" applyFont="1" applyFill="1" applyBorder="1"/>
    <xf numFmtId="2" fontId="2" fillId="5" borderId="0" xfId="0" applyNumberFormat="1" applyFont="1" applyFill="1"/>
    <xf numFmtId="0" fontId="15" fillId="3" borderId="1" xfId="0" applyFont="1" applyFill="1" applyBorder="1" applyAlignment="1">
      <alignment horizontal="left" wrapText="1"/>
    </xf>
    <xf numFmtId="0" fontId="15" fillId="3" borderId="1" xfId="0" applyFont="1" applyFill="1" applyBorder="1" applyAlignment="1">
      <alignment horizontal="left"/>
    </xf>
    <xf numFmtId="0" fontId="17" fillId="4" borderId="11"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5" fillId="3" borderId="1" xfId="0" applyFont="1" applyFill="1" applyBorder="1" applyAlignment="1">
      <alignment horizontal="center" wrapText="1"/>
    </xf>
    <xf numFmtId="0" fontId="15" fillId="3" borderId="1" xfId="0" applyFont="1" applyFill="1" applyBorder="1" applyAlignment="1">
      <alignment horizontal="center"/>
    </xf>
    <xf numFmtId="0" fontId="17" fillId="4" borderId="12" xfId="0" applyFont="1" applyFill="1" applyBorder="1" applyAlignment="1">
      <alignment horizontal="center"/>
    </xf>
    <xf numFmtId="0" fontId="17" fillId="4" borderId="25" xfId="0" applyFont="1" applyFill="1" applyBorder="1" applyAlignment="1">
      <alignment horizontal="center"/>
    </xf>
    <xf numFmtId="0" fontId="17" fillId="4" borderId="26" xfId="0" applyFont="1" applyFill="1" applyBorder="1" applyAlignment="1">
      <alignment horizontal="center"/>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2" xfId="0" applyFont="1" applyFill="1" applyBorder="1" applyAlignment="1">
      <alignment horizontal="center" vertical="top" wrapText="1"/>
    </xf>
    <xf numFmtId="2" fontId="5" fillId="2" borderId="9" xfId="0" applyNumberFormat="1" applyFont="1" applyFill="1" applyBorder="1" applyAlignment="1">
      <alignment horizontal="center" vertical="top" wrapText="1"/>
    </xf>
    <xf numFmtId="2" fontId="5" fillId="2" borderId="10" xfId="0" applyNumberFormat="1" applyFont="1" applyFill="1" applyBorder="1" applyAlignment="1">
      <alignment horizontal="center" vertical="top" wrapText="1"/>
    </xf>
    <xf numFmtId="2" fontId="5" fillId="2" borderId="2" xfId="0" applyNumberFormat="1" applyFont="1" applyFill="1" applyBorder="1" applyAlignment="1">
      <alignment horizontal="center" vertical="top" wrapText="1"/>
    </xf>
    <xf numFmtId="2" fontId="5" fillId="2" borderId="23" xfId="0" applyNumberFormat="1" applyFont="1" applyFill="1" applyBorder="1" applyAlignment="1">
      <alignment horizontal="center" vertical="top" wrapText="1"/>
    </xf>
    <xf numFmtId="0" fontId="5" fillId="2" borderId="23"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10" xfId="0" applyFont="1" applyFill="1" applyBorder="1" applyAlignment="1">
      <alignment horizontal="center" vertical="top" wrapText="1"/>
    </xf>
    <xf numFmtId="0" fontId="1" fillId="2" borderId="2"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 xfId="0" applyFont="1" applyFill="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2" xfId="0" applyFont="1" applyBorder="1" applyAlignment="1">
      <alignment horizontal="center" vertical="top" wrapText="1"/>
    </xf>
    <xf numFmtId="0" fontId="5" fillId="0" borderId="17" xfId="0" applyFont="1" applyBorder="1" applyAlignment="1">
      <alignment horizontal="center" vertical="top" wrapText="1"/>
    </xf>
    <xf numFmtId="0" fontId="5" fillId="0" borderId="21" xfId="0" applyFont="1" applyBorder="1" applyAlignment="1">
      <alignment horizontal="center" vertical="top" wrapText="1"/>
    </xf>
    <xf numFmtId="0" fontId="5" fillId="0" borderId="19" xfId="0" applyFont="1" applyBorder="1" applyAlignment="1">
      <alignment horizontal="center" vertical="top" wrapText="1"/>
    </xf>
    <xf numFmtId="0" fontId="19" fillId="0" borderId="16" xfId="0" applyFont="1" applyBorder="1" applyAlignment="1">
      <alignment horizontal="center" vertical="top" wrapText="1"/>
    </xf>
    <xf numFmtId="0" fontId="19" fillId="0" borderId="20" xfId="0" applyFont="1" applyBorder="1" applyAlignment="1">
      <alignment horizontal="center" vertical="top" wrapText="1"/>
    </xf>
    <xf numFmtId="0" fontId="19" fillId="0" borderId="1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 xfId="0" applyFont="1" applyBorder="1" applyAlignment="1">
      <alignment horizontal="center" vertical="top"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2" xfId="0" applyFont="1" applyFill="1" applyBorder="1" applyAlignment="1">
      <alignment horizontal="center" vertical="top" wrapText="1"/>
    </xf>
    <xf numFmtId="0" fontId="1" fillId="2" borderId="23" xfId="0" applyFont="1" applyFill="1" applyBorder="1" applyAlignment="1">
      <alignment horizontal="center" vertical="top" wrapText="1"/>
    </xf>
    <xf numFmtId="0" fontId="9" fillId="2" borderId="23" xfId="0" applyFont="1" applyFill="1" applyBorder="1" applyAlignment="1">
      <alignment horizontal="center" vertical="top" wrapText="1"/>
    </xf>
    <xf numFmtId="0" fontId="1" fillId="0" borderId="23" xfId="0" applyFont="1" applyBorder="1" applyAlignment="1">
      <alignment horizontal="center" vertical="top" wrapText="1"/>
    </xf>
    <xf numFmtId="0" fontId="5" fillId="0" borderId="24" xfId="0" applyFont="1" applyBorder="1" applyAlignment="1">
      <alignment horizontal="center" vertical="top" wrapText="1"/>
    </xf>
    <xf numFmtId="0" fontId="19" fillId="0" borderId="22" xfId="0" applyFont="1" applyBorder="1" applyAlignment="1">
      <alignment horizontal="center" vertical="top" wrapText="1"/>
    </xf>
    <xf numFmtId="0" fontId="5" fillId="0" borderId="23" xfId="0" applyFont="1" applyBorder="1" applyAlignment="1">
      <alignment horizontal="center" vertical="top" wrapText="1"/>
    </xf>
    <xf numFmtId="0" fontId="8" fillId="2" borderId="23" xfId="0" applyFont="1" applyFill="1" applyBorder="1" applyAlignment="1">
      <alignment horizontal="center" vertical="top" wrapText="1"/>
    </xf>
    <xf numFmtId="0" fontId="5" fillId="0" borderId="8" xfId="0" applyFont="1" applyBorder="1" applyAlignment="1">
      <alignment horizontal="center" vertical="top"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xf>
    <xf numFmtId="0" fontId="19" fillId="0" borderId="7" xfId="0" applyFont="1" applyBorder="1" applyAlignment="1">
      <alignment horizontal="center" vertical="top" wrapText="1"/>
    </xf>
    <xf numFmtId="0" fontId="2" fillId="2" borderId="0" xfId="0" applyFont="1" applyFill="1" applyAlignment="1">
      <alignment horizontal="left" wrapText="1"/>
    </xf>
    <xf numFmtId="0" fontId="7" fillId="2" borderId="0" xfId="0" applyFont="1" applyFill="1" applyAlignment="1">
      <alignment horizontal="center" vertical="center" wrapText="1"/>
    </xf>
    <xf numFmtId="0" fontId="4" fillId="0" borderId="0" xfId="0" applyFont="1" applyAlignment="1">
      <alignment horizont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0" xfId="0" applyFont="1" applyAlignment="1">
      <alignment horizontal="center"/>
    </xf>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8"/>
  <sheetViews>
    <sheetView tabSelected="1" zoomScale="106" zoomScaleNormal="106" workbookViewId="0">
      <selection activeCell="G47" sqref="G47"/>
    </sheetView>
  </sheetViews>
  <sheetFormatPr defaultColWidth="9.109375" defaultRowHeight="13.2" x14ac:dyDescent="0.25"/>
  <cols>
    <col min="1" max="1" width="1.88671875" style="1" customWidth="1"/>
    <col min="2" max="2" width="33.88671875" style="1" customWidth="1"/>
    <col min="3" max="3" width="17.6640625" style="1" customWidth="1"/>
    <col min="4" max="5" width="13.88671875" style="4" customWidth="1"/>
    <col min="6" max="6" width="13.6640625" style="4" customWidth="1"/>
    <col min="7" max="8" width="18.44140625" style="4" customWidth="1"/>
    <col min="9" max="9" width="12.6640625" style="4" customWidth="1"/>
    <col min="10" max="10" width="12.88671875" style="4" customWidth="1"/>
    <col min="11" max="13" width="10.5546875" style="4" customWidth="1"/>
    <col min="14" max="14" width="15.88671875" style="4" customWidth="1"/>
    <col min="15" max="16" width="14" style="4" customWidth="1"/>
    <col min="17" max="17" width="10" style="4" customWidth="1"/>
    <col min="18" max="18" width="11.6640625" style="4" customWidth="1"/>
    <col min="19" max="20" width="11.33203125" style="4" customWidth="1"/>
    <col min="21" max="21" width="11.109375" style="4" customWidth="1"/>
    <col min="22" max="22" width="10.44140625" style="4" customWidth="1"/>
    <col min="23" max="23" width="19.33203125" style="4" customWidth="1"/>
    <col min="24" max="24" width="9.109375" style="4"/>
    <col min="25" max="16384" width="9.109375" style="1"/>
  </cols>
  <sheetData>
    <row r="1" spans="2:24" ht="39.75" customHeight="1" x14ac:dyDescent="0.25">
      <c r="I1" s="7"/>
      <c r="P1" s="4" t="s">
        <v>26</v>
      </c>
      <c r="U1" s="97"/>
      <c r="V1" s="97"/>
      <c r="W1" s="97"/>
    </row>
    <row r="3" spans="2:24" ht="15" customHeight="1" x14ac:dyDescent="0.25">
      <c r="B3" s="108" t="s">
        <v>22</v>
      </c>
      <c r="C3" s="108"/>
      <c r="D3" s="108"/>
      <c r="E3" s="108"/>
      <c r="F3" s="108"/>
      <c r="G3" s="108"/>
      <c r="H3" s="108"/>
      <c r="I3" s="108"/>
      <c r="J3" s="108"/>
      <c r="K3" s="108"/>
      <c r="L3" s="108"/>
      <c r="M3" s="108"/>
      <c r="N3" s="108"/>
      <c r="O3" s="108"/>
      <c r="P3" s="108"/>
      <c r="Q3" s="108"/>
      <c r="R3" s="108"/>
      <c r="S3" s="108"/>
      <c r="T3" s="108"/>
      <c r="U3" s="108"/>
      <c r="V3" s="108"/>
    </row>
    <row r="4" spans="2:24" ht="15" customHeight="1" x14ac:dyDescent="0.25">
      <c r="B4" s="108" t="s">
        <v>25</v>
      </c>
      <c r="C4" s="108"/>
      <c r="D4" s="108"/>
      <c r="E4" s="108"/>
      <c r="F4" s="108"/>
      <c r="G4" s="108"/>
      <c r="H4" s="108"/>
      <c r="I4" s="108"/>
      <c r="J4" s="108"/>
      <c r="K4" s="108"/>
      <c r="L4" s="108"/>
      <c r="M4" s="108"/>
      <c r="N4" s="108"/>
      <c r="O4" s="108"/>
      <c r="P4" s="108"/>
      <c r="Q4" s="108"/>
      <c r="R4" s="108"/>
      <c r="S4" s="108"/>
      <c r="T4" s="108"/>
      <c r="U4" s="108"/>
      <c r="V4" s="108"/>
    </row>
    <row r="5" spans="2:24" ht="15" customHeight="1" x14ac:dyDescent="0.3">
      <c r="B5" s="5"/>
      <c r="C5" s="5"/>
      <c r="D5" s="6"/>
      <c r="E5" s="6"/>
      <c r="F5" s="6"/>
      <c r="G5" s="6"/>
      <c r="H5" s="6"/>
      <c r="I5" s="6"/>
      <c r="J5" s="39" t="s">
        <v>51</v>
      </c>
      <c r="K5" s="16"/>
      <c r="L5" s="16"/>
      <c r="M5" s="16"/>
      <c r="N5" s="6"/>
      <c r="O5" s="6"/>
      <c r="P5" s="6"/>
      <c r="Q5" s="6"/>
      <c r="R5" s="6"/>
      <c r="S5" s="6"/>
      <c r="T5" s="6"/>
      <c r="U5" s="6"/>
      <c r="V5" s="6"/>
    </row>
    <row r="6" spans="2:24" ht="13.8" thickBot="1" x14ac:dyDescent="0.3"/>
    <row r="7" spans="2:24" ht="72.75" customHeight="1" x14ac:dyDescent="0.25">
      <c r="B7" s="104" t="s">
        <v>0</v>
      </c>
      <c r="C7" s="106" t="s">
        <v>1</v>
      </c>
      <c r="D7" s="93" t="s">
        <v>9</v>
      </c>
      <c r="E7" s="93" t="s">
        <v>10</v>
      </c>
      <c r="F7" s="93" t="s">
        <v>11</v>
      </c>
      <c r="G7" s="93" t="s">
        <v>2</v>
      </c>
      <c r="H7" s="93" t="s">
        <v>24</v>
      </c>
      <c r="I7" s="95" t="s">
        <v>3</v>
      </c>
      <c r="J7" s="95"/>
      <c r="K7" s="95"/>
      <c r="L7" s="95"/>
      <c r="M7" s="102" t="s">
        <v>15</v>
      </c>
      <c r="N7" s="93" t="s">
        <v>12</v>
      </c>
      <c r="O7" s="93" t="s">
        <v>16</v>
      </c>
      <c r="P7" s="93" t="s">
        <v>17</v>
      </c>
      <c r="Q7" s="93" t="s">
        <v>18</v>
      </c>
      <c r="R7" s="93"/>
      <c r="S7" s="93" t="s">
        <v>20</v>
      </c>
      <c r="T7" s="102" t="s">
        <v>21</v>
      </c>
      <c r="U7" s="109" t="s">
        <v>14</v>
      </c>
      <c r="V7" s="93" t="s">
        <v>13</v>
      </c>
      <c r="W7" s="100" t="s">
        <v>40</v>
      </c>
      <c r="X7" s="98"/>
    </row>
    <row r="8" spans="2:24" ht="146.25" customHeight="1" x14ac:dyDescent="0.25">
      <c r="B8" s="105"/>
      <c r="C8" s="107"/>
      <c r="D8" s="94"/>
      <c r="E8" s="94"/>
      <c r="F8" s="94"/>
      <c r="G8" s="94"/>
      <c r="H8" s="94"/>
      <c r="I8" s="9" t="s">
        <v>4</v>
      </c>
      <c r="J8" s="9" t="s">
        <v>5</v>
      </c>
      <c r="K8" s="9" t="s">
        <v>6</v>
      </c>
      <c r="L8" s="10" t="s">
        <v>7</v>
      </c>
      <c r="M8" s="103"/>
      <c r="N8" s="94"/>
      <c r="O8" s="94"/>
      <c r="P8" s="94"/>
      <c r="Q8" s="9" t="s">
        <v>49</v>
      </c>
      <c r="R8" s="9" t="s">
        <v>19</v>
      </c>
      <c r="S8" s="94"/>
      <c r="T8" s="103"/>
      <c r="U8" s="110"/>
      <c r="V8" s="94"/>
      <c r="W8" s="101"/>
      <c r="X8" s="98"/>
    </row>
    <row r="9" spans="2:24" x14ac:dyDescent="0.25">
      <c r="B9" s="11">
        <v>1</v>
      </c>
      <c r="C9" s="12">
        <v>2</v>
      </c>
      <c r="D9" s="13">
        <v>3</v>
      </c>
      <c r="E9" s="13">
        <v>4</v>
      </c>
      <c r="F9" s="13">
        <v>5</v>
      </c>
      <c r="G9" s="13">
        <v>6</v>
      </c>
      <c r="H9" s="13">
        <v>7</v>
      </c>
      <c r="I9" s="13">
        <v>8</v>
      </c>
      <c r="J9" s="17">
        <v>9</v>
      </c>
      <c r="K9" s="17">
        <v>10</v>
      </c>
      <c r="L9" s="17">
        <v>11</v>
      </c>
      <c r="M9" s="14">
        <v>12</v>
      </c>
      <c r="N9" s="13">
        <v>13</v>
      </c>
      <c r="O9" s="13">
        <v>14</v>
      </c>
      <c r="P9" s="13">
        <v>15</v>
      </c>
      <c r="Q9" s="13">
        <v>16</v>
      </c>
      <c r="R9" s="13">
        <v>17</v>
      </c>
      <c r="S9" s="13">
        <v>18</v>
      </c>
      <c r="T9" s="13">
        <v>19</v>
      </c>
      <c r="U9" s="13">
        <v>20</v>
      </c>
      <c r="V9" s="15">
        <v>21</v>
      </c>
      <c r="W9" s="15">
        <v>22</v>
      </c>
    </row>
    <row r="10" spans="2:24" ht="162" customHeight="1" x14ac:dyDescent="0.25">
      <c r="B10" s="96" t="s">
        <v>52</v>
      </c>
      <c r="C10" s="79" t="s">
        <v>31</v>
      </c>
      <c r="D10" s="67" t="s">
        <v>23</v>
      </c>
      <c r="E10" s="67" t="s">
        <v>58</v>
      </c>
      <c r="F10" s="67" t="s">
        <v>59</v>
      </c>
      <c r="G10" s="67" t="s">
        <v>61</v>
      </c>
      <c r="H10" s="56" t="s">
        <v>33</v>
      </c>
      <c r="I10" s="35" t="s">
        <v>63</v>
      </c>
      <c r="J10" s="18" t="s">
        <v>64</v>
      </c>
      <c r="K10" s="18" t="s">
        <v>65</v>
      </c>
      <c r="L10" s="18">
        <v>40</v>
      </c>
      <c r="M10" s="82" t="s">
        <v>69</v>
      </c>
      <c r="N10" s="64" t="s">
        <v>97</v>
      </c>
      <c r="O10" s="59">
        <f>Q10+R10</f>
        <v>95268.53</v>
      </c>
      <c r="P10" s="56" t="s">
        <v>83</v>
      </c>
      <c r="Q10" s="56">
        <v>80978.25</v>
      </c>
      <c r="R10" s="59">
        <v>14290.28</v>
      </c>
      <c r="S10" s="64">
        <v>31655.040000000001</v>
      </c>
      <c r="T10" s="67" t="s">
        <v>75</v>
      </c>
      <c r="U10" s="70" t="s">
        <v>38</v>
      </c>
      <c r="V10" s="70" t="s">
        <v>39</v>
      </c>
      <c r="W10" s="92" t="s">
        <v>98</v>
      </c>
    </row>
    <row r="11" spans="2:24" ht="129.75" customHeight="1" x14ac:dyDescent="0.25">
      <c r="B11" s="96"/>
      <c r="C11" s="80"/>
      <c r="D11" s="68"/>
      <c r="E11" s="68"/>
      <c r="F11" s="68"/>
      <c r="G11" s="68"/>
      <c r="H11" s="57"/>
      <c r="I11" s="35" t="s">
        <v>66</v>
      </c>
      <c r="J11" s="18" t="s">
        <v>67</v>
      </c>
      <c r="K11" s="18" t="s">
        <v>37</v>
      </c>
      <c r="L11" s="35">
        <v>5</v>
      </c>
      <c r="M11" s="83"/>
      <c r="N11" s="65"/>
      <c r="O11" s="60"/>
      <c r="P11" s="57"/>
      <c r="Q11" s="57"/>
      <c r="R11" s="60"/>
      <c r="S11" s="65"/>
      <c r="T11" s="68"/>
      <c r="U11" s="71"/>
      <c r="V11" s="71"/>
      <c r="W11" s="92"/>
    </row>
    <row r="12" spans="2:24" ht="53.25" customHeight="1" x14ac:dyDescent="0.25">
      <c r="B12" s="96"/>
      <c r="C12" s="81"/>
      <c r="D12" s="69"/>
      <c r="E12" s="69"/>
      <c r="F12" s="69"/>
      <c r="G12" s="69"/>
      <c r="H12" s="58"/>
      <c r="I12" s="18" t="s">
        <v>35</v>
      </c>
      <c r="J12" s="18" t="s">
        <v>68</v>
      </c>
      <c r="K12" s="18" t="s">
        <v>37</v>
      </c>
      <c r="L12" s="35">
        <v>111</v>
      </c>
      <c r="M12" s="84"/>
      <c r="N12" s="66"/>
      <c r="O12" s="61"/>
      <c r="P12" s="58"/>
      <c r="Q12" s="58"/>
      <c r="R12" s="61"/>
      <c r="S12" s="66"/>
      <c r="T12" s="69"/>
      <c r="U12" s="72"/>
      <c r="V12" s="72"/>
      <c r="W12" s="92"/>
    </row>
    <row r="13" spans="2:24" ht="162" customHeight="1" x14ac:dyDescent="0.25">
      <c r="B13" s="76" t="s">
        <v>53</v>
      </c>
      <c r="C13" s="79" t="s">
        <v>30</v>
      </c>
      <c r="D13" s="67" t="s">
        <v>23</v>
      </c>
      <c r="E13" s="67" t="s">
        <v>58</v>
      </c>
      <c r="F13" s="67" t="s">
        <v>59</v>
      </c>
      <c r="G13" s="67" t="s">
        <v>61</v>
      </c>
      <c r="H13" s="56" t="s">
        <v>32</v>
      </c>
      <c r="I13" s="35" t="s">
        <v>63</v>
      </c>
      <c r="J13" s="18" t="s">
        <v>64</v>
      </c>
      <c r="K13" s="18" t="s">
        <v>65</v>
      </c>
      <c r="L13" s="18">
        <v>40</v>
      </c>
      <c r="M13" s="82" t="s">
        <v>69</v>
      </c>
      <c r="N13" s="64" t="s">
        <v>97</v>
      </c>
      <c r="O13" s="56">
        <f>Q13+R13</f>
        <v>43025.22</v>
      </c>
      <c r="P13" s="56" t="s">
        <v>83</v>
      </c>
      <c r="Q13" s="56">
        <v>36571.440000000002</v>
      </c>
      <c r="R13" s="56">
        <v>6453.78</v>
      </c>
      <c r="S13" s="64">
        <v>14296.34</v>
      </c>
      <c r="T13" s="67" t="s">
        <v>75</v>
      </c>
      <c r="U13" s="70" t="s">
        <v>101</v>
      </c>
      <c r="V13" s="70" t="s">
        <v>102</v>
      </c>
      <c r="W13" s="73" t="s">
        <v>98</v>
      </c>
    </row>
    <row r="14" spans="2:24" ht="122.4" customHeight="1" x14ac:dyDescent="0.25">
      <c r="B14" s="77"/>
      <c r="C14" s="80"/>
      <c r="D14" s="68"/>
      <c r="E14" s="68"/>
      <c r="F14" s="68"/>
      <c r="G14" s="68"/>
      <c r="H14" s="57"/>
      <c r="I14" s="35" t="s">
        <v>66</v>
      </c>
      <c r="J14" s="18" t="s">
        <v>67</v>
      </c>
      <c r="K14" s="36" t="s">
        <v>37</v>
      </c>
      <c r="L14" s="36">
        <v>4</v>
      </c>
      <c r="M14" s="83"/>
      <c r="N14" s="65"/>
      <c r="O14" s="57"/>
      <c r="P14" s="57"/>
      <c r="Q14" s="57"/>
      <c r="R14" s="57"/>
      <c r="S14" s="65"/>
      <c r="T14" s="68"/>
      <c r="U14" s="71"/>
      <c r="V14" s="71"/>
      <c r="W14" s="74"/>
    </row>
    <row r="15" spans="2:24" ht="51.75" customHeight="1" x14ac:dyDescent="0.25">
      <c r="B15" s="78"/>
      <c r="C15" s="81"/>
      <c r="D15" s="69"/>
      <c r="E15" s="69"/>
      <c r="F15" s="69"/>
      <c r="G15" s="69"/>
      <c r="H15" s="58"/>
      <c r="I15" s="35" t="s">
        <v>35</v>
      </c>
      <c r="J15" s="35" t="s">
        <v>36</v>
      </c>
      <c r="K15" s="35" t="s">
        <v>37</v>
      </c>
      <c r="L15" s="35">
        <v>50</v>
      </c>
      <c r="M15" s="84"/>
      <c r="N15" s="66"/>
      <c r="O15" s="58"/>
      <c r="P15" s="58"/>
      <c r="Q15" s="58"/>
      <c r="R15" s="58"/>
      <c r="S15" s="66"/>
      <c r="T15" s="69"/>
      <c r="U15" s="72"/>
      <c r="V15" s="72"/>
      <c r="W15" s="75"/>
    </row>
    <row r="16" spans="2:24" ht="160.5" customHeight="1" x14ac:dyDescent="0.25">
      <c r="B16" s="76" t="s">
        <v>54</v>
      </c>
      <c r="C16" s="79" t="s">
        <v>31</v>
      </c>
      <c r="D16" s="67" t="s">
        <v>23</v>
      </c>
      <c r="E16" s="67" t="s">
        <v>58</v>
      </c>
      <c r="F16" s="67" t="s">
        <v>59</v>
      </c>
      <c r="G16" s="67" t="s">
        <v>61</v>
      </c>
      <c r="H16" s="56" t="s">
        <v>33</v>
      </c>
      <c r="I16" s="35" t="s">
        <v>63</v>
      </c>
      <c r="J16" s="18" t="s">
        <v>64</v>
      </c>
      <c r="K16" s="18" t="s">
        <v>65</v>
      </c>
      <c r="L16" s="18">
        <v>40</v>
      </c>
      <c r="M16" s="82" t="s">
        <v>69</v>
      </c>
      <c r="N16" s="64" t="s">
        <v>97</v>
      </c>
      <c r="O16" s="59">
        <f>Q16+R16</f>
        <v>57158.049999999996</v>
      </c>
      <c r="P16" s="56" t="s">
        <v>83</v>
      </c>
      <c r="Q16" s="56">
        <f>32389.03+16195.31</f>
        <v>48584.34</v>
      </c>
      <c r="R16" s="59">
        <f>5715.71+2858</f>
        <v>8573.7099999999991</v>
      </c>
      <c r="S16" s="64">
        <v>12662.01</v>
      </c>
      <c r="T16" s="67" t="s">
        <v>75</v>
      </c>
      <c r="U16" s="70" t="s">
        <v>101</v>
      </c>
      <c r="V16" s="70" t="s">
        <v>102</v>
      </c>
      <c r="W16" s="73" t="s">
        <v>98</v>
      </c>
    </row>
    <row r="17" spans="1:24" ht="127.5" customHeight="1" x14ac:dyDescent="0.25">
      <c r="B17" s="77"/>
      <c r="C17" s="80"/>
      <c r="D17" s="68"/>
      <c r="E17" s="68"/>
      <c r="F17" s="68"/>
      <c r="G17" s="68"/>
      <c r="H17" s="57"/>
      <c r="I17" s="35" t="s">
        <v>66</v>
      </c>
      <c r="J17" s="18" t="s">
        <v>67</v>
      </c>
      <c r="K17" s="35" t="s">
        <v>37</v>
      </c>
      <c r="L17" s="35">
        <v>3</v>
      </c>
      <c r="M17" s="83"/>
      <c r="N17" s="65"/>
      <c r="O17" s="60"/>
      <c r="P17" s="57"/>
      <c r="Q17" s="57"/>
      <c r="R17" s="60"/>
      <c r="S17" s="65"/>
      <c r="T17" s="68"/>
      <c r="U17" s="71"/>
      <c r="V17" s="71"/>
      <c r="W17" s="74"/>
    </row>
    <row r="18" spans="1:24" ht="52.5" customHeight="1" x14ac:dyDescent="0.25">
      <c r="B18" s="78"/>
      <c r="C18" s="81"/>
      <c r="D18" s="69"/>
      <c r="E18" s="69"/>
      <c r="F18" s="69"/>
      <c r="G18" s="69"/>
      <c r="H18" s="58"/>
      <c r="I18" s="35" t="s">
        <v>35</v>
      </c>
      <c r="J18" s="35" t="s">
        <v>36</v>
      </c>
      <c r="K18" s="35" t="s">
        <v>37</v>
      </c>
      <c r="L18" s="35">
        <v>66</v>
      </c>
      <c r="M18" s="84"/>
      <c r="N18" s="66"/>
      <c r="O18" s="61"/>
      <c r="P18" s="58"/>
      <c r="Q18" s="58"/>
      <c r="R18" s="61"/>
      <c r="S18" s="66"/>
      <c r="T18" s="69"/>
      <c r="U18" s="72"/>
      <c r="V18" s="72"/>
      <c r="W18" s="75"/>
    </row>
    <row r="19" spans="1:24" ht="158.25" customHeight="1" x14ac:dyDescent="0.25">
      <c r="B19" s="76" t="s">
        <v>55</v>
      </c>
      <c r="C19" s="79" t="s">
        <v>29</v>
      </c>
      <c r="D19" s="67" t="s">
        <v>23</v>
      </c>
      <c r="E19" s="67" t="s">
        <v>58</v>
      </c>
      <c r="F19" s="67" t="s">
        <v>59</v>
      </c>
      <c r="G19" s="67" t="s">
        <v>61</v>
      </c>
      <c r="H19" s="56" t="s">
        <v>27</v>
      </c>
      <c r="I19" s="35" t="s">
        <v>63</v>
      </c>
      <c r="J19" s="18" t="s">
        <v>64</v>
      </c>
      <c r="K19" s="18" t="s">
        <v>65</v>
      </c>
      <c r="L19" s="18">
        <v>40</v>
      </c>
      <c r="M19" s="82" t="s">
        <v>69</v>
      </c>
      <c r="N19" s="64" t="s">
        <v>97</v>
      </c>
      <c r="O19" s="56">
        <f>Q19+R19</f>
        <v>26163.43</v>
      </c>
      <c r="P19" s="56" t="s">
        <v>83</v>
      </c>
      <c r="Q19" s="56">
        <v>22238.91</v>
      </c>
      <c r="R19" s="56">
        <v>3924.52</v>
      </c>
      <c r="S19" s="64">
        <v>8693.5400000000009</v>
      </c>
      <c r="T19" s="67" t="s">
        <v>75</v>
      </c>
      <c r="U19" s="70" t="s">
        <v>101</v>
      </c>
      <c r="V19" s="70" t="s">
        <v>102</v>
      </c>
      <c r="W19" s="73" t="s">
        <v>98</v>
      </c>
    </row>
    <row r="20" spans="1:24" ht="122.25" customHeight="1" x14ac:dyDescent="0.25">
      <c r="B20" s="77"/>
      <c r="C20" s="80"/>
      <c r="D20" s="68"/>
      <c r="E20" s="68"/>
      <c r="F20" s="68"/>
      <c r="G20" s="68"/>
      <c r="H20" s="57"/>
      <c r="I20" s="35" t="s">
        <v>66</v>
      </c>
      <c r="J20" s="35" t="s">
        <v>43</v>
      </c>
      <c r="K20" s="35" t="s">
        <v>37</v>
      </c>
      <c r="L20" s="35">
        <v>4</v>
      </c>
      <c r="M20" s="83"/>
      <c r="N20" s="65"/>
      <c r="O20" s="57"/>
      <c r="P20" s="57"/>
      <c r="Q20" s="57"/>
      <c r="R20" s="57"/>
      <c r="S20" s="65"/>
      <c r="T20" s="68"/>
      <c r="U20" s="71"/>
      <c r="V20" s="71"/>
      <c r="W20" s="74"/>
    </row>
    <row r="21" spans="1:24" ht="51" customHeight="1" x14ac:dyDescent="0.25">
      <c r="B21" s="78"/>
      <c r="C21" s="81"/>
      <c r="D21" s="69"/>
      <c r="E21" s="69"/>
      <c r="F21" s="69"/>
      <c r="G21" s="69"/>
      <c r="H21" s="58"/>
      <c r="I21" s="18" t="s">
        <v>35</v>
      </c>
      <c r="J21" s="18" t="s">
        <v>36</v>
      </c>
      <c r="K21" s="18" t="s">
        <v>37</v>
      </c>
      <c r="L21" s="18">
        <v>4</v>
      </c>
      <c r="M21" s="84"/>
      <c r="N21" s="66"/>
      <c r="O21" s="58"/>
      <c r="P21" s="58"/>
      <c r="Q21" s="58"/>
      <c r="R21" s="58"/>
      <c r="S21" s="66"/>
      <c r="T21" s="69"/>
      <c r="U21" s="72"/>
      <c r="V21" s="72"/>
      <c r="W21" s="75"/>
    </row>
    <row r="22" spans="1:24" ht="63" customHeight="1" x14ac:dyDescent="0.25">
      <c r="B22" s="76" t="s">
        <v>56</v>
      </c>
      <c r="C22" s="79" t="s">
        <v>28</v>
      </c>
      <c r="D22" s="67" t="s">
        <v>23</v>
      </c>
      <c r="E22" s="67" t="s">
        <v>58</v>
      </c>
      <c r="F22" s="67" t="s">
        <v>60</v>
      </c>
      <c r="G22" s="67" t="s">
        <v>62</v>
      </c>
      <c r="H22" s="56" t="s">
        <v>34</v>
      </c>
      <c r="I22" s="37" t="s">
        <v>70</v>
      </c>
      <c r="J22" s="37" t="s">
        <v>71</v>
      </c>
      <c r="K22" s="37" t="s">
        <v>72</v>
      </c>
      <c r="L22" s="37">
        <v>2</v>
      </c>
      <c r="M22" s="82" t="s">
        <v>69</v>
      </c>
      <c r="N22" s="64" t="s">
        <v>50</v>
      </c>
      <c r="O22" s="56">
        <f>Q22+R22</f>
        <v>106465.01</v>
      </c>
      <c r="P22" s="59" t="s">
        <v>83</v>
      </c>
      <c r="Q22" s="56">
        <v>90495.25</v>
      </c>
      <c r="R22" s="56">
        <v>15969.76</v>
      </c>
      <c r="S22" s="64">
        <v>35376.019999999997</v>
      </c>
      <c r="T22" s="67" t="s">
        <v>76</v>
      </c>
      <c r="U22" s="70" t="s">
        <v>100</v>
      </c>
      <c r="V22" s="70" t="s">
        <v>99</v>
      </c>
      <c r="W22" s="73" t="s">
        <v>98</v>
      </c>
    </row>
    <row r="23" spans="1:24" ht="120" customHeight="1" x14ac:dyDescent="0.25">
      <c r="B23" s="77"/>
      <c r="C23" s="80"/>
      <c r="D23" s="68"/>
      <c r="E23" s="68"/>
      <c r="F23" s="68"/>
      <c r="G23" s="68"/>
      <c r="H23" s="57"/>
      <c r="I23" s="35" t="s">
        <v>73</v>
      </c>
      <c r="J23" s="35" t="s">
        <v>44</v>
      </c>
      <c r="K23" s="35" t="s">
        <v>37</v>
      </c>
      <c r="L23" s="35">
        <v>2</v>
      </c>
      <c r="M23" s="83"/>
      <c r="N23" s="65"/>
      <c r="O23" s="57"/>
      <c r="P23" s="60"/>
      <c r="Q23" s="57"/>
      <c r="R23" s="57"/>
      <c r="S23" s="65"/>
      <c r="T23" s="68"/>
      <c r="U23" s="71"/>
      <c r="V23" s="71"/>
      <c r="W23" s="74"/>
    </row>
    <row r="24" spans="1:24" ht="87" customHeight="1" x14ac:dyDescent="0.25">
      <c r="B24" s="77"/>
      <c r="C24" s="80"/>
      <c r="D24" s="68"/>
      <c r="E24" s="68"/>
      <c r="F24" s="68"/>
      <c r="G24" s="68"/>
      <c r="H24" s="57"/>
      <c r="I24" s="35" t="s">
        <v>74</v>
      </c>
      <c r="J24" s="35" t="s">
        <v>45</v>
      </c>
      <c r="K24" s="35" t="s">
        <v>48</v>
      </c>
      <c r="L24" s="35">
        <v>2</v>
      </c>
      <c r="M24" s="83"/>
      <c r="N24" s="65"/>
      <c r="O24" s="57"/>
      <c r="P24" s="60"/>
      <c r="Q24" s="57"/>
      <c r="R24" s="57"/>
      <c r="S24" s="65"/>
      <c r="T24" s="68"/>
      <c r="U24" s="71"/>
      <c r="V24" s="71"/>
      <c r="W24" s="74"/>
    </row>
    <row r="25" spans="1:24" ht="46.5" customHeight="1" x14ac:dyDescent="0.25">
      <c r="B25" s="78"/>
      <c r="C25" s="81"/>
      <c r="D25" s="69"/>
      <c r="E25" s="69"/>
      <c r="F25" s="69"/>
      <c r="G25" s="69"/>
      <c r="H25" s="58"/>
      <c r="I25" s="8" t="s">
        <v>46</v>
      </c>
      <c r="J25" s="8" t="s">
        <v>47</v>
      </c>
      <c r="K25" s="8" t="s">
        <v>48</v>
      </c>
      <c r="L25" s="35">
        <v>2</v>
      </c>
      <c r="M25" s="84"/>
      <c r="N25" s="66"/>
      <c r="O25" s="58"/>
      <c r="P25" s="61"/>
      <c r="Q25" s="58"/>
      <c r="R25" s="58"/>
      <c r="S25" s="66"/>
      <c r="T25" s="69"/>
      <c r="U25" s="72"/>
      <c r="V25" s="72"/>
      <c r="W25" s="75"/>
    </row>
    <row r="26" spans="1:24" ht="159" customHeight="1" x14ac:dyDescent="0.25">
      <c r="B26" s="76" t="s">
        <v>57</v>
      </c>
      <c r="C26" s="79" t="s">
        <v>31</v>
      </c>
      <c r="D26" s="67" t="s">
        <v>23</v>
      </c>
      <c r="E26" s="67" t="s">
        <v>58</v>
      </c>
      <c r="F26" s="67" t="s">
        <v>59</v>
      </c>
      <c r="G26" s="67" t="s">
        <v>61</v>
      </c>
      <c r="H26" s="56" t="s">
        <v>33</v>
      </c>
      <c r="I26" s="35" t="s">
        <v>63</v>
      </c>
      <c r="J26" s="18" t="s">
        <v>64</v>
      </c>
      <c r="K26" s="18" t="s">
        <v>65</v>
      </c>
      <c r="L26" s="18">
        <v>40</v>
      </c>
      <c r="M26" s="82" t="s">
        <v>69</v>
      </c>
      <c r="N26" s="64" t="s">
        <v>97</v>
      </c>
      <c r="O26" s="59">
        <f>Q26+R26</f>
        <v>114319.92</v>
      </c>
      <c r="P26" s="56" t="s">
        <v>83</v>
      </c>
      <c r="Q26" s="56">
        <v>97171.94</v>
      </c>
      <c r="R26" s="56">
        <v>17147.98</v>
      </c>
      <c r="S26" s="64">
        <v>44317.05</v>
      </c>
      <c r="T26" s="67" t="s">
        <v>75</v>
      </c>
      <c r="U26" s="70" t="s">
        <v>41</v>
      </c>
      <c r="V26" s="70" t="s">
        <v>42</v>
      </c>
      <c r="W26" s="73" t="s">
        <v>98</v>
      </c>
    </row>
    <row r="27" spans="1:24" ht="123.75" customHeight="1" x14ac:dyDescent="0.25">
      <c r="B27" s="77"/>
      <c r="C27" s="80"/>
      <c r="D27" s="68"/>
      <c r="E27" s="68"/>
      <c r="F27" s="68"/>
      <c r="G27" s="68"/>
      <c r="H27" s="57"/>
      <c r="I27" s="35" t="s">
        <v>66</v>
      </c>
      <c r="J27" s="18" t="s">
        <v>67</v>
      </c>
      <c r="K27" s="35" t="s">
        <v>37</v>
      </c>
      <c r="L27" s="35">
        <v>6</v>
      </c>
      <c r="M27" s="83"/>
      <c r="N27" s="65"/>
      <c r="O27" s="60"/>
      <c r="P27" s="57"/>
      <c r="Q27" s="57"/>
      <c r="R27" s="57"/>
      <c r="S27" s="65"/>
      <c r="T27" s="68"/>
      <c r="U27" s="71"/>
      <c r="V27" s="71"/>
      <c r="W27" s="74"/>
    </row>
    <row r="28" spans="1:24" ht="48.75" customHeight="1" thickBot="1" x14ac:dyDescent="0.3">
      <c r="B28" s="89"/>
      <c r="C28" s="90"/>
      <c r="D28" s="86"/>
      <c r="E28" s="86"/>
      <c r="F28" s="86"/>
      <c r="G28" s="86"/>
      <c r="H28" s="63"/>
      <c r="I28" s="38" t="s">
        <v>35</v>
      </c>
      <c r="J28" s="38" t="s">
        <v>36</v>
      </c>
      <c r="K28" s="38" t="s">
        <v>37</v>
      </c>
      <c r="L28" s="38">
        <v>133</v>
      </c>
      <c r="M28" s="91"/>
      <c r="N28" s="85"/>
      <c r="O28" s="62"/>
      <c r="P28" s="63"/>
      <c r="Q28" s="63"/>
      <c r="R28" s="63"/>
      <c r="S28" s="85"/>
      <c r="T28" s="86"/>
      <c r="U28" s="87"/>
      <c r="V28" s="87"/>
      <c r="W28" s="88"/>
    </row>
    <row r="29" spans="1:24" s="2" customFormat="1" x14ac:dyDescent="0.25">
      <c r="A29" s="3"/>
      <c r="B29" s="3"/>
      <c r="C29" s="3"/>
      <c r="D29" s="3"/>
      <c r="E29" s="3"/>
      <c r="F29" s="3"/>
      <c r="G29" s="3"/>
      <c r="H29" s="3"/>
      <c r="I29" s="3"/>
      <c r="J29" s="3"/>
      <c r="K29" s="3"/>
      <c r="L29" s="3"/>
      <c r="M29" s="3"/>
      <c r="N29" s="3"/>
      <c r="O29" s="21">
        <f>SUM(O10:O28)</f>
        <v>442400.16</v>
      </c>
      <c r="P29" s="21"/>
      <c r="Q29" s="21">
        <f>SUM(Q10:Q28)</f>
        <v>376040.13</v>
      </c>
      <c r="R29" s="21">
        <f>SUM(R10:R28)</f>
        <v>66360.03</v>
      </c>
      <c r="S29" s="21">
        <f>SUM(S10:S28)</f>
        <v>147000</v>
      </c>
      <c r="T29" s="3"/>
      <c r="U29" s="3"/>
      <c r="V29" s="3"/>
      <c r="W29" s="3"/>
      <c r="X29" s="3"/>
    </row>
    <row r="31" spans="1:24" x14ac:dyDescent="0.25">
      <c r="B31" s="2" t="s">
        <v>77</v>
      </c>
      <c r="C31" s="19"/>
      <c r="D31" s="20"/>
      <c r="E31" s="20"/>
      <c r="F31" s="20"/>
      <c r="G31" s="20"/>
      <c r="H31" s="20"/>
    </row>
    <row r="32" spans="1:24" x14ac:dyDescent="0.25">
      <c r="B32" s="2" t="s">
        <v>78</v>
      </c>
      <c r="C32" s="19"/>
      <c r="D32" s="20"/>
      <c r="E32" s="20"/>
      <c r="F32" s="20"/>
      <c r="G32" s="20"/>
      <c r="H32" s="20"/>
    </row>
    <row r="33" spans="2:23" x14ac:dyDescent="0.25">
      <c r="B33" s="99" t="s">
        <v>8</v>
      </c>
      <c r="C33" s="99"/>
      <c r="D33" s="99"/>
      <c r="E33" s="99"/>
      <c r="F33" s="99"/>
      <c r="G33" s="99"/>
      <c r="H33" s="99"/>
      <c r="I33" s="99"/>
      <c r="J33" s="99"/>
      <c r="K33" s="99"/>
      <c r="L33" s="99"/>
      <c r="M33" s="99"/>
      <c r="N33" s="99"/>
      <c r="O33" s="99"/>
      <c r="P33" s="99"/>
      <c r="Q33" s="99"/>
      <c r="R33" s="99"/>
      <c r="S33" s="99"/>
      <c r="T33" s="99"/>
      <c r="U33" s="99"/>
      <c r="V33" s="99"/>
      <c r="W33" s="99"/>
    </row>
    <row r="37" spans="2:23" x14ac:dyDescent="0.25">
      <c r="N37" s="4" t="s">
        <v>79</v>
      </c>
      <c r="O37" s="22">
        <f>O10+O16+O26</f>
        <v>266746.5</v>
      </c>
      <c r="Q37" s="4">
        <f>Q10+Q16+Q26</f>
        <v>226734.53</v>
      </c>
      <c r="R37" s="22">
        <f>R10+R16+R26</f>
        <v>40011.97</v>
      </c>
      <c r="S37" s="22">
        <f>S10+S16+S26</f>
        <v>88634.1</v>
      </c>
    </row>
    <row r="38" spans="2:23" x14ac:dyDescent="0.25">
      <c r="D38" s="40"/>
      <c r="N38" s="4" t="s">
        <v>80</v>
      </c>
      <c r="O38" s="4">
        <f>O13</f>
        <v>43025.22</v>
      </c>
      <c r="Q38" s="4">
        <f>Q13</f>
        <v>36571.440000000002</v>
      </c>
      <c r="R38" s="4">
        <f>R13</f>
        <v>6453.78</v>
      </c>
      <c r="S38" s="4">
        <f>S13</f>
        <v>14296.34</v>
      </c>
    </row>
    <row r="39" spans="2:23" x14ac:dyDescent="0.25">
      <c r="N39" s="4" t="s">
        <v>81</v>
      </c>
      <c r="O39" s="4">
        <f>O19</f>
        <v>26163.43</v>
      </c>
      <c r="Q39" s="4">
        <f>Q19</f>
        <v>22238.91</v>
      </c>
      <c r="R39" s="4">
        <f>R19</f>
        <v>3924.52</v>
      </c>
      <c r="S39" s="4">
        <f>S19</f>
        <v>8693.5400000000009</v>
      </c>
    </row>
    <row r="40" spans="2:23" x14ac:dyDescent="0.25">
      <c r="N40" s="4" t="s">
        <v>82</v>
      </c>
      <c r="O40" s="4">
        <f>O22</f>
        <v>106465.01</v>
      </c>
      <c r="Q40" s="4">
        <f>Q22</f>
        <v>90495.25</v>
      </c>
      <c r="R40" s="4">
        <f>R22</f>
        <v>15969.76</v>
      </c>
      <c r="S40" s="4">
        <f>S22</f>
        <v>35376.019999999997</v>
      </c>
    </row>
    <row r="42" spans="2:23" x14ac:dyDescent="0.25">
      <c r="O42" s="22">
        <f>O37+O38+O39+O40</f>
        <v>442400.16</v>
      </c>
      <c r="P42" s="22"/>
      <c r="Q42" s="22">
        <f>Q37+Q38+Q39+Q40</f>
        <v>376040.12999999995</v>
      </c>
      <c r="R42" s="22">
        <f>R37+R38+R39+R40</f>
        <v>66360.03</v>
      </c>
      <c r="S42" s="22">
        <f>S37+S38+S39+S40</f>
        <v>147000</v>
      </c>
    </row>
    <row r="44" spans="2:23" ht="45.75" customHeight="1" x14ac:dyDescent="0.25">
      <c r="D44" s="43" t="s">
        <v>84</v>
      </c>
      <c r="E44" s="44"/>
      <c r="F44" s="1"/>
      <c r="G44" s="1"/>
      <c r="H44" s="1"/>
      <c r="I44" s="1"/>
      <c r="J44" s="1"/>
      <c r="K44" s="1"/>
      <c r="L44" s="1"/>
      <c r="M44" s="1"/>
    </row>
    <row r="45" spans="2:23" x14ac:dyDescent="0.25">
      <c r="D45" s="23">
        <v>45689</v>
      </c>
      <c r="E45" s="24">
        <f>O10</f>
        <v>95268.53</v>
      </c>
      <c r="F45" s="1"/>
      <c r="G45" s="1"/>
      <c r="H45" s="1"/>
      <c r="I45" s="1"/>
      <c r="J45" s="1"/>
      <c r="K45" s="1"/>
      <c r="L45" s="1"/>
      <c r="M45" s="1"/>
    </row>
    <row r="46" spans="2:23" x14ac:dyDescent="0.25">
      <c r="D46" s="23">
        <v>45778</v>
      </c>
      <c r="E46" s="24">
        <f>+O13+O16+O19</f>
        <v>126346.69999999998</v>
      </c>
      <c r="F46" s="1"/>
      <c r="G46" s="1"/>
      <c r="H46" s="1"/>
      <c r="I46" s="1"/>
      <c r="J46" s="1"/>
      <c r="K46" s="1"/>
      <c r="L46" s="1"/>
      <c r="M46" s="1"/>
    </row>
    <row r="47" spans="2:23" x14ac:dyDescent="0.25">
      <c r="D47" s="23">
        <v>45870</v>
      </c>
      <c r="E47" s="24">
        <f>O22</f>
        <v>106465.01</v>
      </c>
      <c r="F47" s="1"/>
      <c r="G47" s="1"/>
      <c r="H47" s="1"/>
      <c r="I47" s="1"/>
      <c r="J47" s="1"/>
      <c r="K47" s="1"/>
      <c r="L47" s="1"/>
      <c r="M47" s="1"/>
    </row>
    <row r="48" spans="2:23" x14ac:dyDescent="0.25">
      <c r="D48" s="23">
        <v>46054</v>
      </c>
      <c r="E48" s="24">
        <f>O26</f>
        <v>114319.92</v>
      </c>
      <c r="F48" s="1"/>
      <c r="G48" s="1"/>
      <c r="H48" s="1"/>
      <c r="I48" s="1"/>
      <c r="J48" s="1"/>
      <c r="K48" s="1"/>
      <c r="L48" s="1"/>
      <c r="M48" s="1"/>
    </row>
    <row r="49" spans="4:13" x14ac:dyDescent="0.25">
      <c r="D49" s="25" t="s">
        <v>85</v>
      </c>
      <c r="E49" s="26">
        <f>SUM(E45:E48)</f>
        <v>442400.16</v>
      </c>
      <c r="F49" s="1"/>
      <c r="G49" s="1"/>
      <c r="H49" s="1"/>
      <c r="I49" s="1"/>
      <c r="J49" s="1"/>
      <c r="K49" s="1"/>
      <c r="L49" s="1"/>
      <c r="M49" s="1"/>
    </row>
    <row r="50" spans="4:13" x14ac:dyDescent="0.25">
      <c r="F50" s="1"/>
      <c r="G50" s="1"/>
      <c r="H50" s="1"/>
      <c r="I50" s="1"/>
      <c r="J50" s="1"/>
      <c r="K50" s="1"/>
      <c r="L50" s="1"/>
      <c r="M50" s="1"/>
    </row>
    <row r="51" spans="4:13" ht="16.2" x14ac:dyDescent="0.35">
      <c r="D51" s="27" t="s">
        <v>86</v>
      </c>
      <c r="F51" s="1"/>
      <c r="G51" s="1"/>
      <c r="H51" s="1"/>
      <c r="I51" s="1"/>
      <c r="J51" s="1"/>
      <c r="K51" s="1"/>
      <c r="L51" s="1"/>
      <c r="M51" s="1"/>
    </row>
    <row r="52" spans="4:13" ht="13.8" x14ac:dyDescent="0.25">
      <c r="D52" s="45"/>
      <c r="E52" s="48" t="s">
        <v>87</v>
      </c>
      <c r="F52" s="49"/>
      <c r="G52" s="49"/>
      <c r="H52" s="49"/>
      <c r="I52" s="49"/>
      <c r="J52" s="49"/>
      <c r="K52" s="49"/>
      <c r="L52" s="50"/>
      <c r="M52" s="51" t="s">
        <v>88</v>
      </c>
    </row>
    <row r="53" spans="4:13" ht="13.8" x14ac:dyDescent="0.25">
      <c r="D53" s="46"/>
      <c r="E53" s="53" t="s">
        <v>89</v>
      </c>
      <c r="F53" s="54"/>
      <c r="G53" s="54"/>
      <c r="H53" s="55"/>
      <c r="I53" s="53" t="s">
        <v>90</v>
      </c>
      <c r="J53" s="54"/>
      <c r="K53" s="54"/>
      <c r="L53" s="55"/>
      <c r="M53" s="52"/>
    </row>
    <row r="54" spans="4:13" ht="13.8" x14ac:dyDescent="0.25">
      <c r="D54" s="46"/>
      <c r="E54" s="29" t="s">
        <v>91</v>
      </c>
      <c r="F54" s="29" t="s">
        <v>92</v>
      </c>
      <c r="G54" s="29" t="s">
        <v>93</v>
      </c>
      <c r="H54" s="29" t="s">
        <v>94</v>
      </c>
      <c r="I54" s="29" t="s">
        <v>91</v>
      </c>
      <c r="J54" s="29" t="s">
        <v>92</v>
      </c>
      <c r="K54" s="29" t="s">
        <v>93</v>
      </c>
      <c r="L54" s="29" t="s">
        <v>94</v>
      </c>
      <c r="M54" s="52"/>
    </row>
    <row r="55" spans="4:13" ht="13.8" x14ac:dyDescent="0.25">
      <c r="D55" s="47"/>
      <c r="E55" s="30">
        <v>1</v>
      </c>
      <c r="F55" s="31">
        <v>2</v>
      </c>
      <c r="G55" s="30">
        <v>3</v>
      </c>
      <c r="H55" s="31">
        <v>4</v>
      </c>
      <c r="I55" s="30">
        <v>5</v>
      </c>
      <c r="J55" s="31">
        <v>6</v>
      </c>
      <c r="K55" s="30">
        <v>7</v>
      </c>
      <c r="L55" s="31">
        <v>8</v>
      </c>
      <c r="M55" s="52"/>
    </row>
    <row r="56" spans="4:13" ht="13.8" x14ac:dyDescent="0.25">
      <c r="D56" s="32" t="s">
        <v>95</v>
      </c>
      <c r="E56" s="33" t="s">
        <v>96</v>
      </c>
      <c r="F56" s="33">
        <v>40</v>
      </c>
      <c r="G56" s="33">
        <v>50</v>
      </c>
      <c r="H56" s="33">
        <v>60</v>
      </c>
      <c r="I56" s="33">
        <v>70</v>
      </c>
      <c r="J56" s="33">
        <v>80</v>
      </c>
      <c r="K56" s="33">
        <v>90</v>
      </c>
      <c r="L56" s="33">
        <v>100</v>
      </c>
      <c r="M56" s="52"/>
    </row>
    <row r="57" spans="4:13" x14ac:dyDescent="0.25">
      <c r="D57" s="34">
        <f>Q29+R29</f>
        <v>442400.16000000003</v>
      </c>
      <c r="E57" s="24"/>
      <c r="F57" s="41">
        <f>E45/D57*100</f>
        <v>21.534470059866162</v>
      </c>
      <c r="G57" s="24">
        <f>E46/D57*100</f>
        <v>28.559370322108375</v>
      </c>
      <c r="H57" s="24">
        <f>E47/D57*100</f>
        <v>24.065319054134154</v>
      </c>
      <c r="I57" s="24"/>
      <c r="J57" s="24">
        <f>(E48/D57*100)</f>
        <v>25.840840563891295</v>
      </c>
      <c r="K57" s="24"/>
      <c r="L57" s="24"/>
      <c r="M57" s="28">
        <f>SUBTOTAL(9,E57:L57)</f>
        <v>99.999999999999986</v>
      </c>
    </row>
    <row r="58" spans="4:13" x14ac:dyDescent="0.25">
      <c r="F58" s="22"/>
      <c r="G58" s="42">
        <f>F57+G57</f>
        <v>50.093840381974537</v>
      </c>
      <c r="H58" s="42">
        <f>F57+G57+H57</f>
        <v>74.159159436108695</v>
      </c>
      <c r="I58" s="42">
        <f>F57+G57+H57+I57</f>
        <v>74.159159436108695</v>
      </c>
      <c r="J58" s="42">
        <f>F57+G57+H57+I57+J57</f>
        <v>99.999999999999986</v>
      </c>
      <c r="K58" s="22"/>
      <c r="L58" s="22"/>
    </row>
  </sheetData>
  <mergeCells count="137">
    <mergeCell ref="B10:B12"/>
    <mergeCell ref="C10:C12"/>
    <mergeCell ref="D10:D12"/>
    <mergeCell ref="E10:E12"/>
    <mergeCell ref="F10:F12"/>
    <mergeCell ref="G10:G12"/>
    <mergeCell ref="U1:W1"/>
    <mergeCell ref="X7:X8"/>
    <mergeCell ref="B33:W33"/>
    <mergeCell ref="W7:W8"/>
    <mergeCell ref="T7:T8"/>
    <mergeCell ref="B7:B8"/>
    <mergeCell ref="C7:C8"/>
    <mergeCell ref="D7:D8"/>
    <mergeCell ref="E7:E8"/>
    <mergeCell ref="F7:F8"/>
    <mergeCell ref="M7:M8"/>
    <mergeCell ref="B3:V3"/>
    <mergeCell ref="B4:V4"/>
    <mergeCell ref="U7:U8"/>
    <mergeCell ref="V7:V8"/>
    <mergeCell ref="G7:G8"/>
    <mergeCell ref="U10:U12"/>
    <mergeCell ref="V10:V12"/>
    <mergeCell ref="Q10:Q12"/>
    <mergeCell ref="R10:R12"/>
    <mergeCell ref="S10:S12"/>
    <mergeCell ref="T10:T12"/>
    <mergeCell ref="H7:H8"/>
    <mergeCell ref="P7:P8"/>
    <mergeCell ref="Q7:R7"/>
    <mergeCell ref="S7:S8"/>
    <mergeCell ref="I7:L7"/>
    <mergeCell ref="N7:N8"/>
    <mergeCell ref="O7:O8"/>
    <mergeCell ref="W10:W12"/>
    <mergeCell ref="B13:B15"/>
    <mergeCell ref="C13:C15"/>
    <mergeCell ref="D13:D15"/>
    <mergeCell ref="E13:E15"/>
    <mergeCell ref="F13:F15"/>
    <mergeCell ref="G13:G15"/>
    <mergeCell ref="H13:H15"/>
    <mergeCell ref="M13:M15"/>
    <mergeCell ref="N13:N15"/>
    <mergeCell ref="O13:O15"/>
    <mergeCell ref="P13:P15"/>
    <mergeCell ref="Q13:Q15"/>
    <mergeCell ref="R13:R15"/>
    <mergeCell ref="S13:S15"/>
    <mergeCell ref="T13:T15"/>
    <mergeCell ref="U13:U15"/>
    <mergeCell ref="V13:V15"/>
    <mergeCell ref="W13:W15"/>
    <mergeCell ref="H10:H12"/>
    <mergeCell ref="M10:M12"/>
    <mergeCell ref="N10:N12"/>
    <mergeCell ref="O10:O12"/>
    <mergeCell ref="P10:P12"/>
    <mergeCell ref="B16:B18"/>
    <mergeCell ref="C16:C18"/>
    <mergeCell ref="D16:D18"/>
    <mergeCell ref="E16:E18"/>
    <mergeCell ref="F16:F18"/>
    <mergeCell ref="G16:G18"/>
    <mergeCell ref="H16:H18"/>
    <mergeCell ref="M16:M18"/>
    <mergeCell ref="N16:N18"/>
    <mergeCell ref="O16:O18"/>
    <mergeCell ref="P16:P18"/>
    <mergeCell ref="Q16:Q18"/>
    <mergeCell ref="R16:R18"/>
    <mergeCell ref="S16:S18"/>
    <mergeCell ref="T16:T18"/>
    <mergeCell ref="U16:U18"/>
    <mergeCell ref="V16:V18"/>
    <mergeCell ref="W16:W18"/>
    <mergeCell ref="B19:B21"/>
    <mergeCell ref="C19:C21"/>
    <mergeCell ref="D19:D21"/>
    <mergeCell ref="E19:E21"/>
    <mergeCell ref="F19:F21"/>
    <mergeCell ref="G19:G21"/>
    <mergeCell ref="H19:H21"/>
    <mergeCell ref="N19:N21"/>
    <mergeCell ref="M19:M21"/>
    <mergeCell ref="O19:O21"/>
    <mergeCell ref="P19:P21"/>
    <mergeCell ref="Q19:Q21"/>
    <mergeCell ref="R19:R21"/>
    <mergeCell ref="S19:S21"/>
    <mergeCell ref="T19:T21"/>
    <mergeCell ref="U19:U21"/>
    <mergeCell ref="V19:V21"/>
    <mergeCell ref="W19:W21"/>
    <mergeCell ref="R26:R28"/>
    <mergeCell ref="S26:S28"/>
    <mergeCell ref="T26:T28"/>
    <mergeCell ref="U26:U28"/>
    <mergeCell ref="V26:V28"/>
    <mergeCell ref="W26:W28"/>
    <mergeCell ref="B26:B28"/>
    <mergeCell ref="C26:C28"/>
    <mergeCell ref="D26:D28"/>
    <mergeCell ref="E26:E28"/>
    <mergeCell ref="F26:F28"/>
    <mergeCell ref="G26:G28"/>
    <mergeCell ref="H26:H28"/>
    <mergeCell ref="M26:M28"/>
    <mergeCell ref="N26:N28"/>
    <mergeCell ref="R22:R25"/>
    <mergeCell ref="S22:S25"/>
    <mergeCell ref="T22:T25"/>
    <mergeCell ref="U22:U25"/>
    <mergeCell ref="V22:V25"/>
    <mergeCell ref="W22:W25"/>
    <mergeCell ref="B22:B25"/>
    <mergeCell ref="C22:C25"/>
    <mergeCell ref="D22:D25"/>
    <mergeCell ref="E22:E25"/>
    <mergeCell ref="F22:F25"/>
    <mergeCell ref="G22:G25"/>
    <mergeCell ref="H22:H25"/>
    <mergeCell ref="M22:M25"/>
    <mergeCell ref="N22:N25"/>
    <mergeCell ref="D44:E44"/>
    <mergeCell ref="D52:D55"/>
    <mergeCell ref="E52:L52"/>
    <mergeCell ref="M52:M56"/>
    <mergeCell ref="E53:H53"/>
    <mergeCell ref="I53:L53"/>
    <mergeCell ref="O22:O25"/>
    <mergeCell ref="P22:P25"/>
    <mergeCell ref="Q22:Q25"/>
    <mergeCell ref="O26:O28"/>
    <mergeCell ref="P26:P28"/>
    <mergeCell ref="Q26:Q28"/>
  </mergeCells>
  <phoneticPr fontId="10" type="noConversion"/>
  <pageMargins left="0.78740157480314965" right="0.19685039370078741" top="0.78740157480314965" bottom="0.78740157480314965" header="0" footer="0"/>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Printed>2024-01-09T13:46:18Z</cp:lastPrinted>
  <dcterms:created xsi:type="dcterms:W3CDTF">2022-12-16T11:51:22Z</dcterms:created>
  <dcterms:modified xsi:type="dcterms:W3CDTF">2025-03-02T18:19:04Z</dcterms:modified>
</cp:coreProperties>
</file>