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VVG\Kvietimo dokumentai\11-342-K\LR Vidaus ministerijos įsakymas dėl finansavimo\"/>
    </mc:Choice>
  </mc:AlternateContent>
  <bookViews>
    <workbookView xWindow="0" yWindow="0" windowWidth="23040" windowHeight="8496" tabRatio="626"/>
  </bookViews>
  <sheets>
    <sheet name="Finansuojami" sheetId="1" r:id="rId1"/>
  </sheets>
  <definedNames>
    <definedName name="_xlnm.Print_Area" localSheetId="0">Finansuojami!$A$1:$S$33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N30" i="1" s="1"/>
  <c r="I28" i="1"/>
  <c r="N25" i="1"/>
  <c r="I25" i="1"/>
  <c r="N22" i="1"/>
  <c r="I22" i="1"/>
  <c r="P31" i="1"/>
  <c r="Q31" i="1"/>
  <c r="R31" i="1"/>
  <c r="H31" i="1"/>
  <c r="J31" i="1"/>
  <c r="K31" i="1"/>
  <c r="L31" i="1"/>
  <c r="M31" i="1"/>
  <c r="O31" i="1"/>
  <c r="R30" i="1"/>
  <c r="Q30" i="1"/>
  <c r="P30" i="1"/>
  <c r="O30" i="1"/>
  <c r="M30" i="1"/>
  <c r="L30" i="1"/>
  <c r="K30" i="1"/>
  <c r="J30" i="1"/>
  <c r="H30" i="1"/>
  <c r="R27" i="1"/>
  <c r="Q27" i="1"/>
  <c r="P27" i="1"/>
  <c r="O27" i="1"/>
  <c r="M27" i="1"/>
  <c r="L27" i="1"/>
  <c r="K27" i="1"/>
  <c r="J27" i="1"/>
  <c r="H27" i="1"/>
  <c r="N27" i="1"/>
  <c r="N31" i="1" l="1"/>
  <c r="G28" i="1"/>
  <c r="G30" i="1" s="1"/>
  <c r="I31" i="1"/>
  <c r="I30" i="1"/>
  <c r="G25" i="1"/>
  <c r="G27" i="1" s="1"/>
  <c r="I27" i="1"/>
  <c r="N24" i="1" l="1"/>
  <c r="H24" i="1"/>
  <c r="J24" i="1"/>
  <c r="K24" i="1"/>
  <c r="L24" i="1"/>
  <c r="M24" i="1"/>
  <c r="O24" i="1"/>
  <c r="G22" i="1" l="1"/>
  <c r="G31" i="1" s="1"/>
  <c r="I24" i="1"/>
  <c r="G24" i="1" l="1"/>
</calcChain>
</file>

<file path=xl/sharedStrings.xml><?xml version="1.0" encoding="utf-8"?>
<sst xmlns="http://schemas.openxmlformats.org/spreadsheetml/2006/main" count="69" uniqueCount="56">
  <si>
    <t xml:space="preserve">Finansavimo šaltinio kodas </t>
  </si>
  <si>
    <t>Projekto  kodas</t>
  </si>
  <si>
    <t>Pareiškėjo pavadinimas</t>
  </si>
  <si>
    <t>Projekto pavadinimas</t>
  </si>
  <si>
    <t>Eil. Nr.</t>
  </si>
  <si>
    <t>Teisingos pertvarkos fondas (toliau – TPF)</t>
  </si>
  <si>
    <t>Sanglaudos fondas (toliau – SaF)</t>
  </si>
  <si>
    <t>Pažangos priemonės veiklos (-ų) ar poveiklės (-ių) numeris (-iai)</t>
  </si>
  <si>
    <t>Europos regioninės plėtros fondas (toliau  – ERPF)</t>
  </si>
  <si>
    <t>„Europos socialinis fondas +“ (toliau –  ESF+)</t>
  </si>
  <si>
    <t>Valstybės biudžeto ir savivaldybių biudžetų išlaidų ekonominės klasifikacijos kodas</t>
  </si>
  <si>
    <t>Valstybės funkcijų klasifikacijos kodas</t>
  </si>
  <si>
    <t>PROJEKTŲ SĄRAŠAS</t>
  </si>
  <si>
    <t>EGADP paskolos lėšos (iki), eurais</t>
  </si>
  <si>
    <t>Valstybės pagalba (iki), eurais</t>
  </si>
  <si>
    <t>„De minimis“  pagalba (iki), eurais</t>
  </si>
  <si>
    <t>Kvietimo teikti projektų įgyvendinimo planus Nr.</t>
  </si>
  <si>
    <r>
      <t xml:space="preserve">1 lentelė. </t>
    </r>
    <r>
      <rPr>
        <b/>
        <sz val="10"/>
        <rFont val="Times New Roman"/>
        <family val="1"/>
        <charset val="186"/>
      </rPr>
      <t>Finansuojami projektai</t>
    </r>
  </si>
  <si>
    <r>
      <t>P</t>
    </r>
    <r>
      <rPr>
        <b/>
        <sz val="10"/>
        <rFont val="Times New Roman"/>
        <family val="1"/>
        <charset val="186"/>
      </rPr>
      <t xml:space="preserve">ažangos priemonės (-ių) </t>
    </r>
    <r>
      <rPr>
        <b/>
        <sz val="10"/>
        <color rgb="FF000000"/>
        <rFont val="Times New Roman"/>
        <family val="1"/>
        <charset val="186"/>
      </rPr>
      <t>numeris (-iai)</t>
    </r>
  </si>
  <si>
    <t>Pareiškėjo kodas</t>
  </si>
  <si>
    <t>Projektui skiriamos finansavimo lėšos (iki), eurais</t>
  </si>
  <si>
    <t>Ekonomikos gaivinimo ir atsparumo didinimo priemonės (toliau –  EGADP) subsidijos lėšos  (iki), eurais</t>
  </si>
  <si>
    <t>Bendrojo finansavimo lėšos (iki), eurais</t>
  </si>
  <si>
    <t>Valstybės biudžeto lėšos (iki), eurais</t>
  </si>
  <si>
    <t>Europos Sąjungos (toliau – ES) fondų lėšos (iki), eurais</t>
  </si>
  <si>
    <t>Projektui skiriamos finansavimo lėšos</t>
  </si>
  <si>
    <t>01-004-08-04-01</t>
  </si>
  <si>
    <t xml:space="preserve">Pažangos priemonės veikla (poveiklė) Nr. </t>
  </si>
  <si>
    <t>Iš jų:</t>
  </si>
  <si>
    <t>1.3.2.8.1</t>
  </si>
  <si>
    <t>1.2.2.8.1</t>
  </si>
  <si>
    <t>03.06.01.01</t>
  </si>
  <si>
    <t>Iš viso:</t>
  </si>
  <si>
    <t>01-004-08-04-01-02-03</t>
  </si>
  <si>
    <t>2.9.2.1.1.3</t>
  </si>
  <si>
    <t>1.</t>
  </si>
  <si>
    <r>
      <t xml:space="preserve">Lietuvos Respublikos vidaus reikalų ministro
2025 m. </t>
    </r>
    <r>
      <rPr>
        <sz val="10"/>
        <rFont val="Times New Roman"/>
        <family val="1"/>
      </rPr>
      <t xml:space="preserve">                </t>
    </r>
    <r>
      <rPr>
        <sz val="10"/>
        <rFont val="Times New Roman"/>
        <family val="1"/>
        <charset val="186"/>
      </rPr>
      <t>d. įsakymo Nr. 1V-
priedas</t>
    </r>
  </si>
  <si>
    <t>Intervencinės priemonės kodas</t>
  </si>
  <si>
    <t>Teritorinio įgyvendinimo mechanizmo ir pagrindinės teritorinės srities kodas</t>
  </si>
  <si>
    <t>Lyčių lygybės matmens kodas</t>
  </si>
  <si>
    <t>02</t>
  </si>
  <si>
    <t>„Europos socialinio fondo +“ (toliau – ESF+) antrinių temų kodai</t>
  </si>
  <si>
    <t>09</t>
  </si>
  <si>
    <t>11-342-K</t>
  </si>
  <si>
    <t>2.</t>
  </si>
  <si>
    <t>3.</t>
  </si>
  <si>
    <t>11-342-K-0002</t>
  </si>
  <si>
    <t>11-342-K-0003</t>
  </si>
  <si>
    <t>11-342-K-0004</t>
  </si>
  <si>
    <t>Emocinės pagalbos ir konsultacijų centras</t>
  </si>
  <si>
    <t>Raseinių bočių bendrija</t>
  </si>
  <si>
    <t xml:space="preserve"> „Socialinės atskirties mažinimas, aktyvumo ir sveikatingumo didinimas“</t>
  </si>
  <si>
    <t>„Augam bendrystėje“</t>
  </si>
  <si>
    <t>„Gražus gyvenimo ruduo 2“</t>
  </si>
  <si>
    <t xml:space="preserve"> Raseinių susivienijimas  „Sodai“</t>
  </si>
  <si>
    <t>Valstybės biudžeto lėšos, skirtos ES fondų lėšomis netinkamam finansuoti pridėtinės vertės mokesčiui (toliau – PVM) apmokėti (iki), eurais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</si>
</sst>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20" x14ac:knownFonts="1">
    <font>
      <sz val="11"/>
      <color theme="1"/>
      <name val="Calibri"/>
      <family val="2"/>
      <charset val="186"/>
      <scheme val="minor"/>
    </font>
    <font>
      <i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name val="Times New Roman"/>
      <family val="1"/>
    </font>
    <font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4" fontId="10" fillId="4" borderId="1" xfId="0" applyNumberFormat="1" applyFont="1" applyFill="1" applyBorder="1" applyAlignment="1">
      <alignment horizontal="center" vertical="top" wrapText="1"/>
    </xf>
    <xf numFmtId="0" fontId="14" fillId="0" borderId="0" xfId="0" applyFont="1"/>
    <xf numFmtId="4" fontId="12" fillId="3" borderId="1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2" fontId="8" fillId="3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4" fontId="16" fillId="3" borderId="1" xfId="0" applyNumberFormat="1" applyFont="1" applyFill="1" applyBorder="1" applyAlignment="1">
      <alignment horizontal="center" vertical="top"/>
    </xf>
    <xf numFmtId="4" fontId="3" fillId="0" borderId="0" xfId="0" applyNumberFormat="1" applyFont="1"/>
    <xf numFmtId="164" fontId="8" fillId="3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49" fontId="12" fillId="0" borderId="8" xfId="0" applyNumberFormat="1" applyFont="1" applyBorder="1" applyAlignment="1">
      <alignment vertical="top" wrapText="1"/>
    </xf>
    <xf numFmtId="0" fontId="12" fillId="0" borderId="0" xfId="0" applyFont="1" applyAlignment="1">
      <alignment horizontal="left" wrapText="1"/>
    </xf>
    <xf numFmtId="4" fontId="12" fillId="3" borderId="5" xfId="0" applyNumberFormat="1" applyFont="1" applyFill="1" applyBorder="1" applyAlignment="1">
      <alignment horizontal="center" vertical="top" wrapText="1"/>
    </xf>
    <xf numFmtId="2" fontId="8" fillId="3" borderId="5" xfId="0" applyNumberFormat="1" applyFont="1" applyFill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164" fontId="8" fillId="0" borderId="5" xfId="0" applyNumberFormat="1" applyFont="1" applyBorder="1" applyAlignment="1">
      <alignment horizontal="center" vertical="top" wrapText="1"/>
    </xf>
    <xf numFmtId="4" fontId="13" fillId="4" borderId="2" xfId="0" applyNumberFormat="1" applyFont="1" applyFill="1" applyBorder="1" applyAlignment="1">
      <alignment horizontal="center" vertical="top" wrapText="1"/>
    </xf>
    <xf numFmtId="4" fontId="13" fillId="4" borderId="3" xfId="0" applyNumberFormat="1" applyFont="1" applyFill="1" applyBorder="1" applyAlignment="1">
      <alignment horizontal="center" vertical="top" wrapText="1"/>
    </xf>
    <xf numFmtId="4" fontId="13" fillId="4" borderId="4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right" vertical="top"/>
    </xf>
    <xf numFmtId="0" fontId="15" fillId="3" borderId="3" xfId="0" applyFont="1" applyFill="1" applyBorder="1" applyAlignment="1">
      <alignment horizontal="right" vertical="top"/>
    </xf>
    <xf numFmtId="0" fontId="15" fillId="3" borderId="4" xfId="0" applyFont="1" applyFill="1" applyBorder="1" applyAlignment="1">
      <alignment horizontal="right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H19" zoomScale="91" zoomScaleNormal="91" zoomScaleSheetLayoutView="91" workbookViewId="0">
      <selection activeCell="P22" sqref="P22"/>
    </sheetView>
  </sheetViews>
  <sheetFormatPr defaultColWidth="9.21875" defaultRowHeight="13.8" x14ac:dyDescent="0.25"/>
  <cols>
    <col min="1" max="1" width="3.5546875" style="9" customWidth="1"/>
    <col min="2" max="2" width="5.77734375" style="9" customWidth="1"/>
    <col min="3" max="5" width="12.77734375" style="9" customWidth="1"/>
    <col min="6" max="6" width="20.77734375" style="9" customWidth="1"/>
    <col min="7" max="7" width="13.44140625" style="9" customWidth="1"/>
    <col min="8" max="8" width="13.5546875" style="9" customWidth="1"/>
    <col min="9" max="10" width="13.44140625" style="9" customWidth="1"/>
    <col min="11" max="11" width="12" style="9" customWidth="1"/>
    <col min="12" max="12" width="13.44140625" style="9" customWidth="1"/>
    <col min="13" max="13" width="13.5546875" style="9" customWidth="1"/>
    <col min="14" max="14" width="14.44140625" style="9" customWidth="1"/>
    <col min="15" max="15" width="14.5546875" style="9" customWidth="1"/>
    <col min="16" max="16" width="20.21875" style="9" customWidth="1"/>
    <col min="17" max="17" width="11" style="9" customWidth="1"/>
    <col min="18" max="18" width="12.77734375" style="9" customWidth="1"/>
    <col min="19" max="19" width="9.21875" style="9"/>
    <col min="20" max="20" width="11.77734375" style="9" bestFit="1" customWidth="1"/>
    <col min="21" max="16384" width="9.21875" style="9"/>
  </cols>
  <sheetData>
    <row r="1" spans="1:18" ht="64.05" customHeight="1" x14ac:dyDescent="0.25">
      <c r="B1" s="10"/>
      <c r="L1" s="6"/>
      <c r="M1" s="6"/>
      <c r="N1" s="6"/>
      <c r="O1" s="49" t="s">
        <v>36</v>
      </c>
      <c r="P1" s="49"/>
      <c r="Q1" s="49"/>
      <c r="R1" s="49"/>
    </row>
    <row r="2" spans="1:18" x14ac:dyDescent="0.25">
      <c r="B2" s="10"/>
      <c r="M2" s="8"/>
      <c r="N2" s="4"/>
      <c r="O2" s="19"/>
    </row>
    <row r="3" spans="1:18" x14ac:dyDescent="0.25">
      <c r="A3" s="50" t="s">
        <v>12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5" spans="1:18" x14ac:dyDescent="0.25">
      <c r="B5" s="51" t="s">
        <v>17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8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8" ht="24" customHeight="1" x14ac:dyDescent="0.25">
      <c r="B7" s="52" t="s">
        <v>16</v>
      </c>
      <c r="C7" s="52"/>
      <c r="D7" s="52"/>
      <c r="E7" s="53" t="s">
        <v>43</v>
      </c>
      <c r="F7" s="53"/>
      <c r="G7" s="53"/>
      <c r="H7" s="53"/>
    </row>
    <row r="8" spans="1:18" ht="25.5" customHeight="1" x14ac:dyDescent="0.25">
      <c r="B8" s="52" t="s">
        <v>18</v>
      </c>
      <c r="C8" s="52"/>
      <c r="D8" s="52"/>
      <c r="E8" s="54" t="s">
        <v>26</v>
      </c>
      <c r="F8" s="55"/>
      <c r="G8" s="55"/>
      <c r="H8" s="56"/>
      <c r="I8" s="70" t="s">
        <v>26</v>
      </c>
      <c r="J8" s="70"/>
    </row>
    <row r="9" spans="1:18" ht="28.5" customHeight="1" x14ac:dyDescent="0.25">
      <c r="B9" s="69" t="s">
        <v>7</v>
      </c>
      <c r="C9" s="69"/>
      <c r="D9" s="69"/>
      <c r="E9" s="71" t="s">
        <v>33</v>
      </c>
      <c r="F9" s="72"/>
      <c r="G9" s="72"/>
      <c r="H9" s="73"/>
      <c r="I9" s="74" t="s">
        <v>33</v>
      </c>
      <c r="J9" s="74"/>
    </row>
    <row r="10" spans="1:18" ht="27.6" customHeight="1" x14ac:dyDescent="0.25">
      <c r="B10" s="52" t="s">
        <v>0</v>
      </c>
      <c r="C10" s="52"/>
      <c r="D10" s="52"/>
      <c r="E10" s="54" t="s">
        <v>29</v>
      </c>
      <c r="F10" s="55"/>
      <c r="G10" s="55"/>
      <c r="H10" s="56"/>
      <c r="I10" s="70" t="s">
        <v>30</v>
      </c>
      <c r="J10" s="70"/>
    </row>
    <row r="11" spans="1:18" ht="23.1" customHeight="1" x14ac:dyDescent="0.25">
      <c r="B11" s="69" t="s">
        <v>10</v>
      </c>
      <c r="C11" s="69"/>
      <c r="D11" s="69"/>
      <c r="E11" s="54" t="s">
        <v>34</v>
      </c>
      <c r="F11" s="55"/>
      <c r="G11" s="55"/>
      <c r="H11" s="56"/>
      <c r="I11" s="70" t="s">
        <v>34</v>
      </c>
      <c r="J11" s="70"/>
    </row>
    <row r="12" spans="1:18" ht="22.5" customHeight="1" x14ac:dyDescent="0.25">
      <c r="B12" s="69" t="s">
        <v>11</v>
      </c>
      <c r="C12" s="69"/>
      <c r="D12" s="69"/>
      <c r="E12" s="54" t="s">
        <v>31</v>
      </c>
      <c r="F12" s="55"/>
      <c r="G12" s="55"/>
      <c r="H12" s="56"/>
      <c r="I12" s="70" t="s">
        <v>31</v>
      </c>
      <c r="J12" s="70"/>
    </row>
    <row r="13" spans="1:18" ht="25.5" customHeight="1" x14ac:dyDescent="0.25">
      <c r="B13" s="69" t="s">
        <v>37</v>
      </c>
      <c r="C13" s="69"/>
      <c r="D13" s="69"/>
      <c r="E13" s="54">
        <v>152</v>
      </c>
      <c r="F13" s="55"/>
      <c r="G13" s="55"/>
      <c r="H13" s="56"/>
      <c r="I13" s="70">
        <v>152</v>
      </c>
      <c r="J13" s="70"/>
    </row>
    <row r="14" spans="1:18" ht="23.1" customHeight="1" x14ac:dyDescent="0.25">
      <c r="B14" s="69" t="s">
        <v>38</v>
      </c>
      <c r="C14" s="69"/>
      <c r="D14" s="69"/>
      <c r="E14" s="54">
        <v>10</v>
      </c>
      <c r="F14" s="55"/>
      <c r="G14" s="55"/>
      <c r="H14" s="56"/>
      <c r="I14" s="70">
        <v>10</v>
      </c>
      <c r="J14" s="70"/>
    </row>
    <row r="15" spans="1:18" ht="24" customHeight="1" x14ac:dyDescent="0.25">
      <c r="B15" s="69" t="s">
        <v>39</v>
      </c>
      <c r="C15" s="69"/>
      <c r="D15" s="69"/>
      <c r="E15" s="75" t="s">
        <v>40</v>
      </c>
      <c r="F15" s="76"/>
      <c r="G15" s="76"/>
      <c r="H15" s="77"/>
      <c r="I15" s="78" t="s">
        <v>40</v>
      </c>
      <c r="J15" s="78"/>
    </row>
    <row r="16" spans="1:18" ht="42" customHeight="1" x14ac:dyDescent="0.25">
      <c r="B16" s="79" t="s">
        <v>41</v>
      </c>
      <c r="C16" s="80"/>
      <c r="D16" s="81"/>
      <c r="E16" s="75" t="s">
        <v>42</v>
      </c>
      <c r="F16" s="76"/>
      <c r="G16" s="76"/>
      <c r="H16" s="77"/>
      <c r="I16" s="78" t="s">
        <v>42</v>
      </c>
      <c r="J16" s="78"/>
    </row>
    <row r="17" spans="1:20" ht="36.75" customHeight="1" x14ac:dyDescent="0.25">
      <c r="B17" s="11"/>
      <c r="C17" s="11"/>
      <c r="D17" s="11"/>
      <c r="E17" s="7"/>
      <c r="F17" s="7"/>
      <c r="G17" s="12"/>
      <c r="H17" s="12"/>
      <c r="I17" s="12"/>
      <c r="J17" s="12"/>
      <c r="K17" s="12"/>
      <c r="L17" s="12"/>
      <c r="M17" s="12"/>
      <c r="N17" s="12"/>
      <c r="O17" s="12"/>
    </row>
    <row r="18" spans="1:20" ht="17.25" customHeight="1" x14ac:dyDescent="0.25">
      <c r="B18" s="46" t="s">
        <v>4</v>
      </c>
      <c r="C18" s="46" t="s">
        <v>1</v>
      </c>
      <c r="D18" s="43" t="s">
        <v>2</v>
      </c>
      <c r="E18" s="46" t="s">
        <v>19</v>
      </c>
      <c r="F18" s="46" t="s">
        <v>3</v>
      </c>
      <c r="G18" s="43" t="s">
        <v>20</v>
      </c>
      <c r="H18" s="40" t="s">
        <v>25</v>
      </c>
      <c r="I18" s="41"/>
      <c r="J18" s="41"/>
      <c r="K18" s="41"/>
      <c r="L18" s="41"/>
      <c r="M18" s="41"/>
      <c r="N18" s="41"/>
      <c r="O18" s="41"/>
      <c r="P18" s="42"/>
      <c r="Q18" s="43" t="s">
        <v>14</v>
      </c>
      <c r="R18" s="43" t="s">
        <v>15</v>
      </c>
    </row>
    <row r="19" spans="1:20" ht="19.5" customHeight="1" x14ac:dyDescent="0.25">
      <c r="B19" s="47"/>
      <c r="C19" s="47"/>
      <c r="D19" s="44"/>
      <c r="E19" s="47"/>
      <c r="F19" s="47"/>
      <c r="G19" s="44"/>
      <c r="H19" s="40" t="s">
        <v>24</v>
      </c>
      <c r="I19" s="41"/>
      <c r="J19" s="41"/>
      <c r="K19" s="42"/>
      <c r="L19" s="43" t="s">
        <v>21</v>
      </c>
      <c r="M19" s="43" t="s">
        <v>13</v>
      </c>
      <c r="N19" s="43" t="s">
        <v>22</v>
      </c>
      <c r="O19" s="43" t="s">
        <v>23</v>
      </c>
      <c r="P19" s="43" t="s">
        <v>55</v>
      </c>
      <c r="Q19" s="44"/>
      <c r="R19" s="44"/>
    </row>
    <row r="20" spans="1:20" ht="216.75" customHeight="1" x14ac:dyDescent="0.25">
      <c r="B20" s="48"/>
      <c r="C20" s="48"/>
      <c r="D20" s="45"/>
      <c r="E20" s="48"/>
      <c r="F20" s="48"/>
      <c r="G20" s="45"/>
      <c r="H20" s="13" t="s">
        <v>8</v>
      </c>
      <c r="I20" s="13" t="s">
        <v>9</v>
      </c>
      <c r="J20" s="13" t="s">
        <v>6</v>
      </c>
      <c r="K20" s="14" t="s">
        <v>5</v>
      </c>
      <c r="L20" s="45"/>
      <c r="M20" s="45"/>
      <c r="N20" s="45"/>
      <c r="O20" s="45"/>
      <c r="P20" s="45"/>
      <c r="Q20" s="45"/>
      <c r="R20" s="45"/>
    </row>
    <row r="21" spans="1:20" hidden="1" x14ac:dyDescent="0.25">
      <c r="B21" s="1">
        <v>1</v>
      </c>
      <c r="C21" s="1">
        <v>2</v>
      </c>
      <c r="D21" s="1">
        <v>3</v>
      </c>
      <c r="E21" s="1">
        <v>4</v>
      </c>
      <c r="F21" s="1">
        <v>5</v>
      </c>
      <c r="G21" s="1">
        <v>6</v>
      </c>
      <c r="H21" s="2">
        <v>7</v>
      </c>
      <c r="I21" s="2">
        <v>8</v>
      </c>
      <c r="J21" s="2">
        <v>9</v>
      </c>
      <c r="K21" s="5">
        <v>10</v>
      </c>
      <c r="L21" s="2">
        <v>11</v>
      </c>
      <c r="M21" s="2"/>
      <c r="N21" s="2">
        <v>12</v>
      </c>
      <c r="O21" s="2">
        <v>13</v>
      </c>
      <c r="P21" s="2">
        <v>14</v>
      </c>
      <c r="Q21" s="3">
        <v>15</v>
      </c>
      <c r="R21" s="3">
        <v>16</v>
      </c>
    </row>
    <row r="22" spans="1:20" ht="97.05" customHeight="1" x14ac:dyDescent="0.25">
      <c r="B22" s="60" t="s">
        <v>35</v>
      </c>
      <c r="C22" s="63" t="s">
        <v>46</v>
      </c>
      <c r="D22" s="60" t="s">
        <v>50</v>
      </c>
      <c r="E22" s="66">
        <v>193005195</v>
      </c>
      <c r="F22" s="30" t="s">
        <v>51</v>
      </c>
      <c r="G22" s="15">
        <f>+I22+N22</f>
        <v>18562.48</v>
      </c>
      <c r="H22" s="20">
        <v>0</v>
      </c>
      <c r="I22" s="27">
        <f>ROUNDDOWN(18562.48*0.85,2)</f>
        <v>15778.1</v>
      </c>
      <c r="J22" s="22">
        <v>0</v>
      </c>
      <c r="K22" s="22">
        <v>0</v>
      </c>
      <c r="L22" s="22">
        <v>0</v>
      </c>
      <c r="M22" s="22">
        <v>0</v>
      </c>
      <c r="N22" s="20">
        <f>ROUNDUP(18562.48*0.15,2)</f>
        <v>2784.38</v>
      </c>
      <c r="O22" s="23">
        <v>0</v>
      </c>
      <c r="P22" s="23">
        <v>0</v>
      </c>
      <c r="Q22" s="24">
        <v>0</v>
      </c>
      <c r="R22" s="28">
        <v>0</v>
      </c>
      <c r="T22" s="26"/>
    </row>
    <row r="23" spans="1:20" ht="38.1" customHeight="1" x14ac:dyDescent="0.25">
      <c r="B23" s="61"/>
      <c r="C23" s="64"/>
      <c r="D23" s="61"/>
      <c r="E23" s="67"/>
      <c r="F23" s="17" t="s">
        <v>27</v>
      </c>
      <c r="G23" s="18" t="s">
        <v>28</v>
      </c>
      <c r="H23" s="37"/>
      <c r="I23" s="38"/>
      <c r="J23" s="38"/>
      <c r="K23" s="38"/>
      <c r="L23" s="38"/>
      <c r="M23" s="38"/>
      <c r="N23" s="38"/>
      <c r="O23" s="38"/>
      <c r="P23" s="38"/>
      <c r="Q23" s="38"/>
      <c r="R23" s="39"/>
      <c r="T23" s="26"/>
    </row>
    <row r="24" spans="1:20" ht="30.6" customHeight="1" x14ac:dyDescent="0.25">
      <c r="B24" s="62"/>
      <c r="C24" s="65"/>
      <c r="D24" s="62"/>
      <c r="E24" s="68"/>
      <c r="F24" s="16" t="s">
        <v>33</v>
      </c>
      <c r="G24" s="15">
        <f>+G22</f>
        <v>18562.48</v>
      </c>
      <c r="H24" s="20">
        <f>+H22</f>
        <v>0</v>
      </c>
      <c r="I24" s="20">
        <f t="shared" ref="I24:O24" si="0">+I22</f>
        <v>15778.1</v>
      </c>
      <c r="J24" s="20">
        <f t="shared" si="0"/>
        <v>0</v>
      </c>
      <c r="K24" s="20">
        <f t="shared" si="0"/>
        <v>0</v>
      </c>
      <c r="L24" s="20">
        <f t="shared" si="0"/>
        <v>0</v>
      </c>
      <c r="M24" s="20">
        <f t="shared" si="0"/>
        <v>0</v>
      </c>
      <c r="N24" s="20">
        <f t="shared" si="0"/>
        <v>2784.38</v>
      </c>
      <c r="O24" s="20">
        <f t="shared" si="0"/>
        <v>0</v>
      </c>
      <c r="P24" s="23">
        <v>0</v>
      </c>
      <c r="Q24" s="24">
        <v>0</v>
      </c>
      <c r="R24" s="23">
        <v>0</v>
      </c>
      <c r="T24" s="26"/>
    </row>
    <row r="25" spans="1:20" x14ac:dyDescent="0.25">
      <c r="B25" s="60" t="s">
        <v>44</v>
      </c>
      <c r="C25" s="63" t="s">
        <v>47</v>
      </c>
      <c r="D25" s="82" t="s">
        <v>49</v>
      </c>
      <c r="E25" s="66">
        <v>300639264</v>
      </c>
      <c r="F25" s="31" t="s">
        <v>52</v>
      </c>
      <c r="G25" s="15">
        <f>+I25+N25</f>
        <v>15566.380000000001</v>
      </c>
      <c r="H25" s="32">
        <v>0</v>
      </c>
      <c r="I25" s="27">
        <f>ROUNDDOWN(15566.38*0.85,2)</f>
        <v>13231.42</v>
      </c>
      <c r="J25" s="33">
        <v>0</v>
      </c>
      <c r="K25" s="33">
        <v>0</v>
      </c>
      <c r="L25" s="33">
        <v>0</v>
      </c>
      <c r="M25" s="33">
        <v>0</v>
      </c>
      <c r="N25" s="20">
        <f>ROUNDUP(15566.38*0.15,2)</f>
        <v>2334.96</v>
      </c>
      <c r="O25" s="34">
        <v>0</v>
      </c>
      <c r="P25" s="34">
        <v>0</v>
      </c>
      <c r="Q25" s="35">
        <v>0</v>
      </c>
      <c r="R25" s="36">
        <v>0</v>
      </c>
      <c r="T25" s="26"/>
    </row>
    <row r="26" spans="1:20" ht="30.6" customHeight="1" x14ac:dyDescent="0.25">
      <c r="B26" s="61"/>
      <c r="C26" s="64"/>
      <c r="D26" s="83"/>
      <c r="E26" s="67"/>
      <c r="F26" s="17" t="s">
        <v>27</v>
      </c>
      <c r="G26" s="18" t="s">
        <v>28</v>
      </c>
      <c r="H26" s="37"/>
      <c r="I26" s="38"/>
      <c r="J26" s="38"/>
      <c r="K26" s="38"/>
      <c r="L26" s="38"/>
      <c r="M26" s="38"/>
      <c r="N26" s="38"/>
      <c r="O26" s="38"/>
      <c r="P26" s="38"/>
      <c r="Q26" s="38"/>
      <c r="R26" s="39"/>
      <c r="T26" s="26"/>
    </row>
    <row r="27" spans="1:20" ht="30.6" customHeight="1" x14ac:dyDescent="0.25">
      <c r="B27" s="62"/>
      <c r="C27" s="65"/>
      <c r="D27" s="84"/>
      <c r="E27" s="68"/>
      <c r="F27" s="16" t="s">
        <v>33</v>
      </c>
      <c r="G27" s="15">
        <f>SUM(G25)</f>
        <v>15566.380000000001</v>
      </c>
      <c r="H27" s="15">
        <f t="shared" ref="H27:R27" si="1">SUM(H25)</f>
        <v>0</v>
      </c>
      <c r="I27" s="15">
        <f t="shared" si="1"/>
        <v>13231.42</v>
      </c>
      <c r="J27" s="15">
        <f t="shared" si="1"/>
        <v>0</v>
      </c>
      <c r="K27" s="15">
        <f t="shared" si="1"/>
        <v>0</v>
      </c>
      <c r="L27" s="15">
        <f t="shared" si="1"/>
        <v>0</v>
      </c>
      <c r="M27" s="15">
        <f t="shared" si="1"/>
        <v>0</v>
      </c>
      <c r="N27" s="15">
        <f t="shared" si="1"/>
        <v>2334.96</v>
      </c>
      <c r="O27" s="15">
        <f t="shared" si="1"/>
        <v>0</v>
      </c>
      <c r="P27" s="15">
        <f t="shared" si="1"/>
        <v>0</v>
      </c>
      <c r="Q27" s="15">
        <f t="shared" si="1"/>
        <v>0</v>
      </c>
      <c r="R27" s="15">
        <f t="shared" si="1"/>
        <v>0</v>
      </c>
      <c r="T27" s="26"/>
    </row>
    <row r="28" spans="1:20" ht="26.4" x14ac:dyDescent="0.25">
      <c r="B28" s="60" t="s">
        <v>45</v>
      </c>
      <c r="C28" s="63" t="s">
        <v>48</v>
      </c>
      <c r="D28" s="82" t="s">
        <v>54</v>
      </c>
      <c r="E28" s="66">
        <v>172424044</v>
      </c>
      <c r="F28" s="31" t="s">
        <v>53</v>
      </c>
      <c r="G28" s="15">
        <f>+I28+N28</f>
        <v>15891.92</v>
      </c>
      <c r="H28" s="32">
        <v>0</v>
      </c>
      <c r="I28" s="27">
        <f>ROUNDDOWN(15891.92*0.85,2)</f>
        <v>13508.13</v>
      </c>
      <c r="J28" s="33">
        <v>0</v>
      </c>
      <c r="K28" s="33">
        <v>0</v>
      </c>
      <c r="L28" s="33">
        <v>0</v>
      </c>
      <c r="M28" s="33">
        <v>0</v>
      </c>
      <c r="N28" s="20">
        <f>ROUNDUP(15891.92*0.15,2)</f>
        <v>2383.7900000000004</v>
      </c>
      <c r="O28" s="34">
        <v>0</v>
      </c>
      <c r="P28" s="34">
        <v>0</v>
      </c>
      <c r="Q28" s="35">
        <v>0</v>
      </c>
      <c r="R28" s="36">
        <v>0</v>
      </c>
      <c r="T28" s="26"/>
    </row>
    <row r="29" spans="1:20" ht="30.6" customHeight="1" x14ac:dyDescent="0.25">
      <c r="B29" s="61"/>
      <c r="C29" s="64"/>
      <c r="D29" s="83"/>
      <c r="E29" s="67"/>
      <c r="F29" s="17" t="s">
        <v>27</v>
      </c>
      <c r="G29" s="18" t="s">
        <v>28</v>
      </c>
      <c r="H29" s="37"/>
      <c r="I29" s="38"/>
      <c r="J29" s="38"/>
      <c r="K29" s="38"/>
      <c r="L29" s="38"/>
      <c r="M29" s="38"/>
      <c r="N29" s="38"/>
      <c r="O29" s="38"/>
      <c r="P29" s="38"/>
      <c r="Q29" s="38"/>
      <c r="R29" s="39"/>
      <c r="T29" s="26"/>
    </row>
    <row r="30" spans="1:20" ht="30.6" customHeight="1" x14ac:dyDescent="0.25">
      <c r="B30" s="62"/>
      <c r="C30" s="65"/>
      <c r="D30" s="84"/>
      <c r="E30" s="68"/>
      <c r="F30" s="16" t="s">
        <v>33</v>
      </c>
      <c r="G30" s="15">
        <f>SUM(G28)</f>
        <v>15891.92</v>
      </c>
      <c r="H30" s="15">
        <f t="shared" ref="H30:R30" si="2">SUM(H28)</f>
        <v>0</v>
      </c>
      <c r="I30" s="15">
        <f t="shared" si="2"/>
        <v>13508.13</v>
      </c>
      <c r="J30" s="15">
        <f t="shared" si="2"/>
        <v>0</v>
      </c>
      <c r="K30" s="15">
        <f t="shared" si="2"/>
        <v>0</v>
      </c>
      <c r="L30" s="15">
        <f t="shared" si="2"/>
        <v>0</v>
      </c>
      <c r="M30" s="15">
        <f t="shared" si="2"/>
        <v>0</v>
      </c>
      <c r="N30" s="15">
        <f t="shared" si="2"/>
        <v>2383.7900000000004</v>
      </c>
      <c r="O30" s="15">
        <f t="shared" si="2"/>
        <v>0</v>
      </c>
      <c r="P30" s="15">
        <f t="shared" si="2"/>
        <v>0</v>
      </c>
      <c r="Q30" s="15">
        <f t="shared" si="2"/>
        <v>0</v>
      </c>
      <c r="R30" s="15">
        <f t="shared" si="2"/>
        <v>0</v>
      </c>
      <c r="T30" s="26"/>
    </row>
    <row r="31" spans="1:20" ht="14.4" x14ac:dyDescent="0.25">
      <c r="A31" s="21"/>
      <c r="B31" s="57" t="s">
        <v>32</v>
      </c>
      <c r="C31" s="58"/>
      <c r="D31" s="58"/>
      <c r="E31" s="58"/>
      <c r="F31" s="59"/>
      <c r="G31" s="25">
        <f>G22+G25+G28</f>
        <v>50020.78</v>
      </c>
      <c r="H31" s="25">
        <f t="shared" ref="H31:R31" si="3">H22+H25+H28</f>
        <v>0</v>
      </c>
      <c r="I31" s="25">
        <f t="shared" si="3"/>
        <v>42517.65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7503.130000000001</v>
      </c>
      <c r="O31" s="25">
        <f t="shared" si="3"/>
        <v>0</v>
      </c>
      <c r="P31" s="25">
        <f>P22+P25+P28</f>
        <v>0</v>
      </c>
      <c r="Q31" s="25">
        <f t="shared" si="3"/>
        <v>0</v>
      </c>
      <c r="R31" s="25">
        <f t="shared" si="3"/>
        <v>0</v>
      </c>
    </row>
    <row r="32" spans="1:20" ht="30.6" customHeight="1" x14ac:dyDescent="0.25">
      <c r="G32" s="26"/>
    </row>
  </sheetData>
  <mergeCells count="63">
    <mergeCell ref="B28:B30"/>
    <mergeCell ref="C28:C30"/>
    <mergeCell ref="D28:D30"/>
    <mergeCell ref="E28:E30"/>
    <mergeCell ref="H29:R29"/>
    <mergeCell ref="B25:B27"/>
    <mergeCell ref="C25:C27"/>
    <mergeCell ref="D25:D27"/>
    <mergeCell ref="E25:E27"/>
    <mergeCell ref="H26:R26"/>
    <mergeCell ref="I14:J14"/>
    <mergeCell ref="B15:D15"/>
    <mergeCell ref="E15:H15"/>
    <mergeCell ref="I15:J15"/>
    <mergeCell ref="B16:D16"/>
    <mergeCell ref="E16:H16"/>
    <mergeCell ref="I16:J16"/>
    <mergeCell ref="I11:J11"/>
    <mergeCell ref="B12:D12"/>
    <mergeCell ref="E12:H12"/>
    <mergeCell ref="I12:J12"/>
    <mergeCell ref="B13:D13"/>
    <mergeCell ref="E13:H13"/>
    <mergeCell ref="I13:J13"/>
    <mergeCell ref="I8:J8"/>
    <mergeCell ref="B9:D9"/>
    <mergeCell ref="E9:H9"/>
    <mergeCell ref="I9:J9"/>
    <mergeCell ref="B10:D10"/>
    <mergeCell ref="E10:H10"/>
    <mergeCell ref="I10:J10"/>
    <mergeCell ref="B7:D7"/>
    <mergeCell ref="E7:H7"/>
    <mergeCell ref="B8:D8"/>
    <mergeCell ref="E8:H8"/>
    <mergeCell ref="B31:F31"/>
    <mergeCell ref="C18:C20"/>
    <mergeCell ref="D18:D20"/>
    <mergeCell ref="B18:B20"/>
    <mergeCell ref="D22:D24"/>
    <mergeCell ref="B22:B24"/>
    <mergeCell ref="C22:C24"/>
    <mergeCell ref="E22:E24"/>
    <mergeCell ref="B11:D11"/>
    <mergeCell ref="E11:H11"/>
    <mergeCell ref="B14:D14"/>
    <mergeCell ref="E14:H14"/>
    <mergeCell ref="H23:R23"/>
    <mergeCell ref="H19:K19"/>
    <mergeCell ref="G18:G20"/>
    <mergeCell ref="F18:F20"/>
    <mergeCell ref="O1:R1"/>
    <mergeCell ref="A3:R3"/>
    <mergeCell ref="R18:R20"/>
    <mergeCell ref="H18:P18"/>
    <mergeCell ref="B5:Q5"/>
    <mergeCell ref="Q18:Q20"/>
    <mergeCell ref="P19:P20"/>
    <mergeCell ref="N19:N20"/>
    <mergeCell ref="O19:O20"/>
    <mergeCell ref="M19:M20"/>
    <mergeCell ref="E18:E20"/>
    <mergeCell ref="L19:L20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r_x002e_ xmlns="81bdba5e-b18c-4c8c-b425-bdf6d075d9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35E5C6B5C11DD4A99D266AAA95E55E0" ma:contentTypeVersion="9" ma:contentTypeDescription="Kurkite naują dokumentą." ma:contentTypeScope="" ma:versionID="3a17c1143c6d57a0102f74ad9bf11476">
  <xsd:schema xmlns:xsd="http://www.w3.org/2001/XMLSchema" xmlns:xs="http://www.w3.org/2001/XMLSchema" xmlns:p="http://schemas.microsoft.com/office/2006/metadata/properties" xmlns:ns2="81bdba5e-b18c-4c8c-b425-bdf6d075d995" xmlns:ns3="db96e512-6920-4eea-b1bf-b81a54d2aa3c" targetNamespace="http://schemas.microsoft.com/office/2006/metadata/properties" ma:root="true" ma:fieldsID="4f8535f91b4c37af57db0afb5d0a3312" ns2:_="" ns3:_="">
    <xsd:import namespace="81bdba5e-b18c-4c8c-b425-bdf6d075d995"/>
    <xsd:import namespace="db96e512-6920-4eea-b1bf-b81a54d2aa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Nr_x002e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dba5e-b18c-4c8c-b425-bdf6d075d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r_x002e_" ma:index="12" nillable="true" ma:displayName="Nr." ma:format="Dropdown" ma:internalName="Nr_x002e_" ma:percentage="FALSE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6e512-6920-4eea-b1bf-b81a54d2a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CE5C52-0DDA-4FD3-9521-9F7455401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C5440A-C2BF-4FFF-92D4-09C016966FEE}">
  <ds:schemaRefs>
    <ds:schemaRef ds:uri="http://www.w3.org/XML/1998/namespace"/>
    <ds:schemaRef ds:uri="81bdba5e-b18c-4c8c-b425-bdf6d075d995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db96e512-6920-4eea-b1bf-b81a54d2aa3c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C2C7D11-957D-4691-81E2-84098101C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bdba5e-b18c-4c8c-b425-bdf6d075d995"/>
    <ds:schemaRef ds:uri="db96e512-6920-4eea-b1bf-b81a54d2a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Finansuojami</vt:lpstr>
      <vt:lpstr>Finansuojami!Print_Area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Markevičienė</dc:creator>
  <cp:lastModifiedBy>KRISTINA</cp:lastModifiedBy>
  <cp:revision/>
  <cp:lastPrinted>2025-12-10T09:36:06Z</cp:lastPrinted>
  <dcterms:created xsi:type="dcterms:W3CDTF">2021-05-26T10:09:27Z</dcterms:created>
  <dcterms:modified xsi:type="dcterms:W3CDTF">2025-12-10T09:36:09Z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0x010100335E5C6B5C11DD4A99D266AAA95E55E0</vt:lpwstr>
  </property>
</Properties>
</file>